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English Scoping Sheet" sheetId="1" r:id="rId1"/>
    <sheet name="Budgeting Sheet" sheetId="2" r:id="rId2"/>
  </sheets>
  <definedNames>
    <definedName name="_xlnm.Print_Area" localSheetId="0">'English Scoping Sheet'!$A$1:$F$150</definedName>
    <definedName name="_xlnm.Print_Titles" localSheetId="0">'English Scoping Sheet'!$1:$8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<sst xmlns="http://schemas.openxmlformats.org/spreadsheetml/2006/main" count="375" uniqueCount="271">
  <si>
    <t>SUBGRADE GEOTEXTILE</t>
  </si>
  <si>
    <t>PERMANENT TRAFFIC CONTROL AND ILLUMINATION SYSTEMS</t>
  </si>
  <si>
    <t>REMOVAL OF GUARDRAIL</t>
  </si>
  <si>
    <t>REMOVAL OF PIPES</t>
  </si>
  <si>
    <t>REMOVAL OF SURFACINGS</t>
  </si>
  <si>
    <t>REMOVAL OF WALKS AND DRIVEWAYS</t>
  </si>
  <si>
    <t>CLEARING AND GRUBBING</t>
  </si>
  <si>
    <t>GENERAL EXCAVATION</t>
  </si>
  <si>
    <t>TEMP BRIDGE</t>
  </si>
  <si>
    <t>BRIDGE REMOVAL</t>
  </si>
  <si>
    <t>LOOSE RIPRAP, CLASS 100</t>
  </si>
  <si>
    <t>ASPHALT IN TACK COAT</t>
  </si>
  <si>
    <t>CONCRETE INLETS, TYPE CG-2</t>
  </si>
  <si>
    <t>COUNTY</t>
  </si>
  <si>
    <t>KIND OF WORK</t>
  </si>
  <si>
    <t>LENGTH</t>
  </si>
  <si>
    <t>DATE</t>
  </si>
  <si>
    <t xml:space="preserve">UNIT </t>
  </si>
  <si>
    <t>COST</t>
  </si>
  <si>
    <t>PERMANENT SIGNS</t>
  </si>
  <si>
    <t>ILLUMINATION</t>
  </si>
  <si>
    <t>RIGHT-OF-WAY DEVELOPMENT AND CONTROL</t>
  </si>
  <si>
    <t>EROSION CONTROL</t>
  </si>
  <si>
    <t>CONSTRUCTION SURVEY WORK</t>
  </si>
  <si>
    <t>REMOVAL OF STRUCTURES AND OBSTRUCTIONS</t>
  </si>
  <si>
    <t>REMOVAL OF CURBS</t>
  </si>
  <si>
    <t>GUARDRAIL, TYPE 4</t>
  </si>
  <si>
    <t>GUARDRAIL ANCHORS, TYPE 1</t>
  </si>
  <si>
    <t>GUARDRAIL END PIECES, TYPE B</t>
  </si>
  <si>
    <t>GUARDRAIL TRANSITION</t>
  </si>
  <si>
    <t>GUARDRAIL TERMINALS, NON-FLARED</t>
  </si>
  <si>
    <t>GUARDRAIL TERMINALS, FLARED</t>
  </si>
  <si>
    <t>ADJUSTING GUARDRAIL</t>
  </si>
  <si>
    <t>CONCRETE BARRIER</t>
  </si>
  <si>
    <t>CONCRETE BARRIER, TALL</t>
  </si>
  <si>
    <t>MILEPOST MARKER POSTS</t>
  </si>
  <si>
    <t>CONCRETE STORM SEWER MANHOLES</t>
  </si>
  <si>
    <t>SINGLE MAILBOX SUPPORTS</t>
  </si>
  <si>
    <t>MULTIPLE MAILBOX SUPPORTS</t>
  </si>
  <si>
    <t>DRAINAGE CURBS</t>
  </si>
  <si>
    <t>ADJUSTING INLETS</t>
  </si>
  <si>
    <t>MAJOR ADJUSTMENT OF MANHOLES</t>
  </si>
  <si>
    <t>ENVIRONMENTAL MITIGATION SITES</t>
  </si>
  <si>
    <t>LANDSCAPING</t>
  </si>
  <si>
    <t>UNIT</t>
  </si>
  <si>
    <t>EACH</t>
  </si>
  <si>
    <t>MOBILIZATION</t>
  </si>
  <si>
    <t>LS</t>
  </si>
  <si>
    <t>TEMPORARY PROTECTION AND DIRECTION OF TRAFFIC</t>
  </si>
  <si>
    <t>EMBANKMENT IN PLACE</t>
  </si>
  <si>
    <t>WATERING</t>
  </si>
  <si>
    <t>24 INCH SUBGRADE STABILIZATION</t>
  </si>
  <si>
    <t>MILE</t>
  </si>
  <si>
    <t>0340-0100000Q</t>
  </si>
  <si>
    <t>MGAL</t>
  </si>
  <si>
    <t>TON</t>
  </si>
  <si>
    <t>0350-0105000J</t>
  </si>
  <si>
    <t>CRACK SEALING</t>
  </si>
  <si>
    <t>EXTRA FOR ASPHALT APPROACHES</t>
  </si>
  <si>
    <t>CONCRETE CURBS</t>
  </si>
  <si>
    <t>CURB AND GUTTER CONCRETE CURBS</t>
  </si>
  <si>
    <t>GUARDRAIL, TYPE 2A</t>
  </si>
  <si>
    <t>GUARDRAIL, TYPE 3</t>
  </si>
  <si>
    <t>INTERCONNECT SYSTEM</t>
  </si>
  <si>
    <t>PERMANENT SEEDING, MIX NO. 1</t>
  </si>
  <si>
    <t>0470-0101000E</t>
  </si>
  <si>
    <t>0470-0307000E</t>
  </si>
  <si>
    <t>0480-0100000F</t>
  </si>
  <si>
    <t>0490-0105000E</t>
  </si>
  <si>
    <t>0490-0121000E</t>
  </si>
  <si>
    <t>AGGREGATE BASE</t>
  </si>
  <si>
    <t>AGGREGATE SHOULDERS</t>
  </si>
  <si>
    <t>SQYD</t>
  </si>
  <si>
    <t>0320-0100000R</t>
  </si>
  <si>
    <t>CUYD</t>
  </si>
  <si>
    <t>0330-0105000K</t>
  </si>
  <si>
    <t>0330-0123000K</t>
  </si>
  <si>
    <t>0331-0106000J</t>
  </si>
  <si>
    <t>0331-0112000J</t>
  </si>
  <si>
    <t>0640-0100000M</t>
  </si>
  <si>
    <t>0640-0101000M</t>
  </si>
  <si>
    <t>REINFORCED CONCRETE PAVEMENT</t>
  </si>
  <si>
    <t>CONCRETE WALKS</t>
  </si>
  <si>
    <t>0445-010018AF</t>
  </si>
  <si>
    <t>18 INCH CULVERT PIPE, 5 FT DEPTH</t>
  </si>
  <si>
    <t>0820-0127000F</t>
  </si>
  <si>
    <t>0840-0106000E</t>
  </si>
  <si>
    <t>BI-DIRECTIONAL YELLOW TYPE I MARKERS</t>
  </si>
  <si>
    <t>BI-DIRECTIONAL YELLOW TYPE I MARKERS, RECESSED</t>
  </si>
  <si>
    <t>0210-0100000A</t>
  </si>
  <si>
    <t>0225-0100000A</t>
  </si>
  <si>
    <t>SQFT</t>
  </si>
  <si>
    <t>FOOT</t>
  </si>
  <si>
    <t>0280-0100000A</t>
  </si>
  <si>
    <t>ACRE</t>
  </si>
  <si>
    <t>0305-0100000A</t>
  </si>
  <si>
    <t>0310-0100000A</t>
  </si>
  <si>
    <t>0310-0113000A</t>
  </si>
  <si>
    <t>0730-0100000M</t>
  </si>
  <si>
    <t>0390-0108000K</t>
  </si>
  <si>
    <t>0810-0122000E</t>
  </si>
  <si>
    <t>0810-0126000E</t>
  </si>
  <si>
    <t>0810-0129000E</t>
  </si>
  <si>
    <t>0810-0130000E</t>
  </si>
  <si>
    <t>0812-0101000F</t>
  </si>
  <si>
    <t>0820-0100000F</t>
  </si>
  <si>
    <t>1070-0100000E</t>
  </si>
  <si>
    <t>1070-0101000E</t>
  </si>
  <si>
    <t>0620-0120000J</t>
  </si>
  <si>
    <t>0445-035012AF</t>
  </si>
  <si>
    <t>12 INCH STORM SEWER PIPE, 5 FT DEPTH</t>
  </si>
  <si>
    <t>0445-035018AF</t>
  </si>
  <si>
    <t>18 INCH STORM SEWER PIPE, 5 FT DEPTH</t>
  </si>
  <si>
    <t>0445-035024BF</t>
  </si>
  <si>
    <t>24 INCH STORM SEWER PIPE, 10 FT DEPTH</t>
  </si>
  <si>
    <t>0445-035036BF</t>
  </si>
  <si>
    <t>36 INCH STORM SEWER PIPE, 10 FT DEPTH</t>
  </si>
  <si>
    <t>0445-035048BF</t>
  </si>
  <si>
    <t>48 INCH STORM SEWER PIPE, 10 FT DEPTH</t>
  </si>
  <si>
    <t>0746-0100000F</t>
  </si>
  <si>
    <t>0749-0100000E</t>
  </si>
  <si>
    <t>ROADWORK</t>
  </si>
  <si>
    <t>DRAINAGE AND SEWERS</t>
  </si>
  <si>
    <t>BRIDGES</t>
  </si>
  <si>
    <t>BASES</t>
  </si>
  <si>
    <t>WEARING SURFACES</t>
  </si>
  <si>
    <t>PERMANENT TRAFFIC CONTROL AND GUIDANCE DEVICES</t>
  </si>
  <si>
    <t>CONSTRUCTION SUBTOTAL</t>
  </si>
  <si>
    <t>UNUSUAL ELEMENTS</t>
  </si>
  <si>
    <t>0759-0100000F</t>
  </si>
  <si>
    <t>0759-0103000F</t>
  </si>
  <si>
    <t>0759-0128000J</t>
  </si>
  <si>
    <t>0810-0104000F</t>
  </si>
  <si>
    <t>0810-0107000F</t>
  </si>
  <si>
    <t>0810-0109000F</t>
  </si>
  <si>
    <t>0810-0119000E</t>
  </si>
  <si>
    <t>TREE GRATES</t>
  </si>
  <si>
    <t>BIKE RACKS</t>
  </si>
  <si>
    <t>STREET LIGHTS SINGLE - INCLUDING CONECTIONS, WIRING, CONDUIT</t>
  </si>
  <si>
    <t>STREET LIGHTS MULTIPLE - INCLUDING CONECTIONS, WIRING, CONDUIT</t>
  </si>
  <si>
    <t>LIN FT</t>
  </si>
  <si>
    <t>REINFORCED CONCRETE DRIVEWAYS</t>
  </si>
  <si>
    <t>RETAINING WALL</t>
  </si>
  <si>
    <t>INTERPRETIVE PANELS AND DÉCORATIVE HARDSCAPE FEATURES</t>
  </si>
  <si>
    <t>PROJECT NAME</t>
  </si>
  <si>
    <t>ESTIMATE PREPARER</t>
  </si>
  <si>
    <t>COLD PLANE PAVEMENT REMOVAL, 2 INCH DEEP</t>
  </si>
  <si>
    <t>0620-0104000J</t>
  </si>
  <si>
    <t>COLD PLANE PAVEMENT REMOVAL, 0 - 2 INCH DEEP</t>
  </si>
  <si>
    <t>LEVEL 3, 1/2 INCH DENSE MHMAC</t>
  </si>
  <si>
    <t>0744-0302000M</t>
  </si>
  <si>
    <t>0744-0202000M</t>
  </si>
  <si>
    <t>LEVEL 2, 1/2 INCH DENSE MHMAC</t>
  </si>
  <si>
    <t>CONCRETE DRIVEWAYS</t>
  </si>
  <si>
    <t>0759-0126000J</t>
  </si>
  <si>
    <t>ITEM TITLE</t>
  </si>
  <si>
    <t>0390-0105000K</t>
  </si>
  <si>
    <t>LOOSE RIPRAP, CLASS 50</t>
  </si>
  <si>
    <t>TEMPORARY FEATURES AND APPURTENANCES</t>
  </si>
  <si>
    <t>0445-010024AF</t>
  </si>
  <si>
    <t>24 INCH CULV PIPE, 5 FT DEPTH</t>
  </si>
  <si>
    <t>0445-010036AF</t>
  </si>
  <si>
    <t>36 INCH CULV PIPE, 5 FT DEPTH</t>
  </si>
  <si>
    <t>0445-010048AF</t>
  </si>
  <si>
    <t>48 INCH CULV PIPE, 5 FT DEPTH</t>
  </si>
  <si>
    <t>0445-035015AF</t>
  </si>
  <si>
    <t>15 INCH STORM SEW PIPE, 5 FT</t>
  </si>
  <si>
    <t>0490-0100000E</t>
  </si>
  <si>
    <t>ADJUSTING BOXES</t>
  </si>
  <si>
    <t>BRIDGES/STRUCTURES</t>
  </si>
  <si>
    <t>DELINEATORS, TYPE 2</t>
  </si>
  <si>
    <t>0840-0102000E</t>
  </si>
  <si>
    <t>PE - ODOT OVERSIGHT</t>
  </si>
  <si>
    <t>PE - SURVEYING</t>
  </si>
  <si>
    <t>PE - GEO-TECH</t>
  </si>
  <si>
    <t>CE- ODOT OVERSIGHT</t>
  </si>
  <si>
    <t>File</t>
  </si>
  <si>
    <t>ROW</t>
  </si>
  <si>
    <t>UTILITY RELOCATION</t>
  </si>
  <si>
    <t>PRELIMINARY ENGINEERING</t>
  </si>
  <si>
    <t>ROW SUBTOTAL</t>
  </si>
  <si>
    <t>UTILITY RELOCATION SUBTOTAL</t>
  </si>
  <si>
    <t>LAND, IMPROVEMENTS, DAMAGES</t>
  </si>
  <si>
    <t>ROW PROCESS (APPR, REV APPR, ACQ, ODOT REV, etc.)</t>
  </si>
  <si>
    <t>PRELIMINARY ENGINEERING SUBTOTAL</t>
  </si>
  <si>
    <t>CONSTRUCTION</t>
  </si>
  <si>
    <t>CONSTRUCTION CONTINGENCY</t>
  </si>
  <si>
    <t>TOTAL PROJECT COST</t>
  </si>
  <si>
    <t>TOTAL BID ITEM COST (from estimate above)</t>
  </si>
  <si>
    <t>x</t>
  </si>
  <si>
    <t>0759-0127000J</t>
  </si>
  <si>
    <t>PAVEMENT LEGEND, TYPE B: ARROWS</t>
  </si>
  <si>
    <t>0867-0103000E</t>
  </si>
  <si>
    <t>PAVEMENT LEGEND, TYPE B: "SCHOOL"</t>
  </si>
  <si>
    <t>0867-0111000E</t>
  </si>
  <si>
    <t>0867-0119000E</t>
  </si>
  <si>
    <t>PAVEMENT LEGEND, TYPE B: RAILROAD CROSSING MARKINGS</t>
  </si>
  <si>
    <t>0867-0131000E</t>
  </si>
  <si>
    <t>PAVEMENT LEGEND, TYPE B-HS: BICYCLE LANE SYMBOLS</t>
  </si>
  <si>
    <t>PAVEMENT BAR, TYPE B</t>
  </si>
  <si>
    <t>0867-0145000J</t>
  </si>
  <si>
    <t>0867-0173000E</t>
  </si>
  <si>
    <t>PAVEMENT LEGEND, TYPE B: DISABLED PARKING</t>
  </si>
  <si>
    <t>0759-0161000F</t>
  </si>
  <si>
    <t>QTY</t>
  </si>
  <si>
    <t>BID ITEM #</t>
  </si>
  <si>
    <t>EXTENDED</t>
  </si>
  <si>
    <t>INSERT APPROPRIATE LINE ITEMS/COSTS FOR ANY REIMBURSABLE UTILITIES</t>
  </si>
  <si>
    <t>*</t>
  </si>
  <si>
    <t>Environmental costs should account for the typical clearances needed for each environmental area (historic-archaeological &amp; built, hazmat, biology, wetland, noise, etc.), any necessary permits and land use requirements.  Contact ODOT LAL for assistance, if needed.</t>
  </si>
  <si>
    <t>of CON cost</t>
  </si>
  <si>
    <t>*PE - ENVIRONMENTAL</t>
  </si>
  <si>
    <t>**PE - DESIGN &amp; PROJECT MANAGEMENT</t>
  </si>
  <si>
    <t>**</t>
  </si>
  <si>
    <t>***CONSTRUCTION ENGINEERING ADMIN &amp; INSPECTION</t>
  </si>
  <si>
    <t>***</t>
  </si>
  <si>
    <t>Typical percentages for federally funded LPA projects range from 15% to 25%.  Projects with lower construction costs (under $1M) typically have higher design percentages.</t>
  </si>
  <si>
    <t>Typical percentages for federally funded LPA projects range from 17% to 25%.  Projects with lower construction costs (under $1M) typically have higher CE percentages.</t>
  </si>
  <si>
    <t>RVMPO/MRMPO SCOPING ESTIMATE</t>
  </si>
  <si>
    <t>PROJECT PHASES/SUMMARY OF COSTS</t>
  </si>
  <si>
    <t>0310-0101000F</t>
  </si>
  <si>
    <t>0310-0100000F</t>
  </si>
  <si>
    <t>0310-0102000J</t>
  </si>
  <si>
    <t>0310-0103000J</t>
  </si>
  <si>
    <t>0755-0100000J</t>
  </si>
  <si>
    <t>0855-0102000E</t>
  </si>
  <si>
    <t>0855-0103000E</t>
  </si>
  <si>
    <t>0860-0200000F</t>
  </si>
  <si>
    <t>LONGITUDINAL PAVEMENT MARKINGS - PAINT</t>
  </si>
  <si>
    <t>0865-0116600F</t>
  </si>
  <si>
    <t>THERMOPLASTIC, EXTRUDED, SURFACE, PROFILED</t>
  </si>
  <si>
    <t>0857-0101000L</t>
  </si>
  <si>
    <t>CONTINUOUS RUMBLE STRIPS</t>
  </si>
  <si>
    <t>0990-0103000A</t>
  </si>
  <si>
    <t>DETECTOR INSTALLATION, _____</t>
  </si>
  <si>
    <t>0990-0101000A</t>
  </si>
  <si>
    <t>TRAFFIC SIGNAL INSTALLATION, _____</t>
  </si>
  <si>
    <t>0990-0105000A</t>
  </si>
  <si>
    <t>1030-0109000R</t>
  </si>
  <si>
    <t>1050-0135000F</t>
  </si>
  <si>
    <t>_____ CHAIN LINK FENCE</t>
  </si>
  <si>
    <t>1095-0104000E</t>
  </si>
  <si>
    <t>LITTER RECEPTACLES</t>
  </si>
  <si>
    <t>1095-0100000E</t>
  </si>
  <si>
    <t>BENCHES, TYPE ________</t>
  </si>
  <si>
    <t>1040-0200000E</t>
  </si>
  <si>
    <t>1095-0101000E</t>
  </si>
  <si>
    <t>METAL HANDRAIL, 2 RAILS</t>
  </si>
  <si>
    <t>(updated June 2016)</t>
  </si>
  <si>
    <t>Jackson</t>
  </si>
  <si>
    <t>Foothill Road Widening from Delta Waters to 500' N. of Dry Creek</t>
  </si>
  <si>
    <t>Widening and Paving</t>
  </si>
  <si>
    <t>1.28 mi</t>
  </si>
  <si>
    <t>James Philp</t>
  </si>
  <si>
    <t>18 INCH SUBGRADE STABILIZATION</t>
  </si>
  <si>
    <t>6758 feet x 24 feet</t>
  </si>
  <si>
    <t>25 driveways x 40 feet</t>
  </si>
  <si>
    <t>4 crossings</t>
  </si>
  <si>
    <t>(36 feet (new road width) - 25 feet (existing road with) x 6758 feet x 20%) + (25 feet (existing road width) x 6758 feet x 10%)</t>
  </si>
  <si>
    <t>Proj. Devel.</t>
  </si>
  <si>
    <t>Design/Engineer</t>
  </si>
  <si>
    <t>Right-of-Way</t>
  </si>
  <si>
    <t>Construction</t>
  </si>
  <si>
    <t>Other</t>
  </si>
  <si>
    <t xml:space="preserve">Total </t>
  </si>
  <si>
    <t>Year</t>
  </si>
  <si>
    <t>Federal Funds Requested</t>
  </si>
  <si>
    <t>STBG</t>
  </si>
  <si>
    <t>CMAQ</t>
  </si>
  <si>
    <t>Local Funds</t>
  </si>
  <si>
    <t>Foothill Road, Delta Waters Road to Dry Creek Road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</si>
</sst>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/d/yy"/>
    <numFmt numFmtId="167" formatCode="&quot;$&quot;#,##0"/>
    <numFmt numFmtId="168" formatCode="0.0%"/>
    <numFmt numFmtId="169" formatCode="&quot;$&quot;#,##0.0"/>
    <numFmt numFmtId="170" formatCode="0.0E+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0000000000000000E+00"/>
    <numFmt numFmtId="189" formatCode="0.000000000000000000000E+00"/>
    <numFmt numFmtId="190" formatCode="0.0000000000000000000000E+00"/>
    <numFmt numFmtId="191" formatCode="0.00000000000000000000000E+00"/>
    <numFmt numFmtId="192" formatCode="0.000000000000000000000000E+00"/>
    <numFmt numFmtId="193" formatCode="0.0000000000000000000000000E+00"/>
    <numFmt numFmtId="194" formatCode="0.00000000000000000000000000E+00"/>
    <numFmt numFmtId="195" formatCode="0.000000000000000000000000000E+00"/>
    <numFmt numFmtId="196" formatCode="0.0000000000000000000000000000E+00"/>
    <numFmt numFmtId="197" formatCode="0.00000000000000000000000000000E+00"/>
    <numFmt numFmtId="198" formatCode="0.000000000000000000000000000000E+00"/>
    <numFmt numFmtId="199" formatCode="0.0"/>
    <numFmt numFmtId="200" formatCode="#,##0.0"/>
    <numFmt numFmtId="201" formatCode="&quot;$&quot;#,##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2"/>
      <name val="Comic Sans MS"/>
      <family val="4"/>
    </font>
    <font>
      <i/>
      <sz val="10"/>
      <name val="Comic Sans MS"/>
      <family val="4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7" fontId="0" fillId="0" borderId="10" xfId="0" applyNumberFormat="1" applyFont="1" applyFill="1" applyBorder="1" applyAlignment="1" applyProtection="1">
      <alignment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9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7" fontId="0" fillId="0" borderId="13" xfId="0" applyNumberFormat="1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2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0" fontId="3" fillId="0" borderId="14" xfId="57" applyFont="1" applyFill="1" applyBorder="1" applyAlignment="1">
      <alignment horizontal="center"/>
      <protection/>
    </xf>
    <xf numFmtId="0" fontId="0" fillId="0" borderId="14" xfId="57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57" applyFill="1" applyBorder="1" applyAlignment="1">
      <alignment horizontal="left"/>
      <protection/>
    </xf>
    <xf numFmtId="0" fontId="0" fillId="0" borderId="10" xfId="57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57" applyFont="1" applyFill="1" applyBorder="1" applyAlignment="1">
      <alignment horizontal="left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164" fontId="0" fillId="0" borderId="10" xfId="57" applyNumberFormat="1" applyFont="1" applyFill="1" applyBorder="1" applyAlignment="1">
      <alignment horizontal="center"/>
      <protection/>
    </xf>
    <xf numFmtId="16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/>
    </xf>
    <xf numFmtId="44" fontId="0" fillId="0" borderId="10" xfId="44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13" xfId="57" applyNumberFormat="1" applyFill="1" applyBorder="1" applyAlignment="1">
      <alignment horizontal="center"/>
      <protection/>
    </xf>
    <xf numFmtId="0" fontId="0" fillId="0" borderId="12" xfId="57" applyFill="1" applyBorder="1" applyAlignment="1">
      <alignment horizontal="left"/>
      <protection/>
    </xf>
    <xf numFmtId="44" fontId="0" fillId="0" borderId="13" xfId="44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167" fontId="15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5" fillId="0" borderId="15" xfId="57" applyFont="1" applyFill="1" applyBorder="1" applyAlignment="1">
      <alignment horizontal="left"/>
      <protection/>
    </xf>
    <xf numFmtId="0" fontId="15" fillId="0" borderId="16" xfId="57" applyFont="1" applyFill="1" applyBorder="1" applyAlignment="1">
      <alignment horizontal="left"/>
      <protection/>
    </xf>
    <xf numFmtId="9" fontId="15" fillId="0" borderId="16" xfId="60" applyFont="1" applyFill="1" applyBorder="1" applyAlignment="1">
      <alignment horizontal="center"/>
    </xf>
    <xf numFmtId="44" fontId="15" fillId="0" borderId="16" xfId="44" applyFont="1" applyFill="1" applyBorder="1" applyAlignment="1">
      <alignment horizontal="center"/>
    </xf>
    <xf numFmtId="0" fontId="12" fillId="0" borderId="16" xfId="57" applyFont="1" applyFill="1" applyBorder="1" applyAlignment="1">
      <alignment horizontal="right" vertical="center"/>
      <protection/>
    </xf>
    <xf numFmtId="44" fontId="12" fillId="0" borderId="17" xfId="44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center" vertical="center"/>
      <protection/>
    </xf>
    <xf numFmtId="44" fontId="0" fillId="0" borderId="10" xfId="44" applyFont="1" applyFill="1" applyBorder="1" applyAlignment="1">
      <alignment horizontal="center" vertical="center"/>
    </xf>
    <xf numFmtId="167" fontId="0" fillId="0" borderId="13" xfId="44" applyNumberFormat="1" applyFont="1" applyFill="1" applyBorder="1" applyAlignment="1">
      <alignment vertical="center"/>
    </xf>
    <xf numFmtId="44" fontId="0" fillId="0" borderId="13" xfId="44" applyFont="1" applyFill="1" applyBorder="1" applyAlignment="1">
      <alignment vertical="center"/>
    </xf>
    <xf numFmtId="9" fontId="0" fillId="0" borderId="10" xfId="60" applyFont="1" applyFill="1" applyBorder="1" applyAlignment="1">
      <alignment horizontal="center" vertical="center"/>
    </xf>
    <xf numFmtId="44" fontId="0" fillId="0" borderId="13" xfId="44" applyFont="1" applyFill="1" applyBorder="1" applyAlignment="1">
      <alignment horizontal="center" vertical="center"/>
    </xf>
    <xf numFmtId="0" fontId="12" fillId="0" borderId="10" xfId="57" applyFont="1" applyFill="1" applyBorder="1" applyAlignment="1">
      <alignment horizontal="right" vertical="center"/>
      <protection/>
    </xf>
    <xf numFmtId="0" fontId="15" fillId="0" borderId="10" xfId="57" applyFont="1" applyFill="1" applyBorder="1" applyAlignment="1">
      <alignment horizontal="left" vertic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44" fontId="15" fillId="0" borderId="10" xfId="44" applyFont="1" applyFill="1" applyBorder="1" applyAlignment="1">
      <alignment horizontal="center" vertical="center"/>
    </xf>
    <xf numFmtId="44" fontId="12" fillId="0" borderId="13" xfId="44" applyFont="1" applyFill="1" applyBorder="1" applyAlignment="1">
      <alignment horizontal="center" vertical="center"/>
    </xf>
    <xf numFmtId="0" fontId="12" fillId="0" borderId="12" xfId="57" applyFont="1" applyFill="1" applyBorder="1" applyAlignment="1">
      <alignment horizontal="left" vertical="center"/>
      <protection/>
    </xf>
    <xf numFmtId="0" fontId="0" fillId="0" borderId="12" xfId="57" applyFill="1" applyBorder="1" applyAlignment="1">
      <alignment horizontal="left" vertical="center"/>
      <protection/>
    </xf>
    <xf numFmtId="0" fontId="15" fillId="0" borderId="12" xfId="57" applyFont="1" applyFill="1" applyBorder="1" applyAlignment="1">
      <alignment horizontal="left" vertical="center"/>
      <protection/>
    </xf>
    <xf numFmtId="0" fontId="12" fillId="0" borderId="12" xfId="57" applyFont="1" applyFill="1" applyBorder="1" applyAlignment="1">
      <alignment vertical="center"/>
      <protection/>
    </xf>
    <xf numFmtId="165" fontId="2" fillId="0" borderId="18" xfId="0" applyNumberFormat="1" applyFont="1" applyFill="1" applyBorder="1" applyAlignment="1" applyProtection="1">
      <alignment horizontal="left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165" fontId="1" fillId="0" borderId="19" xfId="0" applyNumberFormat="1" applyFont="1" applyFill="1" applyBorder="1" applyAlignment="1" applyProtection="1">
      <alignment horizontal="left"/>
      <protection/>
    </xf>
    <xf numFmtId="166" fontId="1" fillId="0" borderId="19" xfId="0" applyNumberFormat="1" applyFont="1" applyFill="1" applyBorder="1" applyAlignment="1" applyProtection="1">
      <alignment horizontal="left"/>
      <protection/>
    </xf>
    <xf numFmtId="165" fontId="2" fillId="0" borderId="20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left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164" fontId="2" fillId="0" borderId="20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left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5" fontId="1" fillId="0" borderId="22" xfId="0" applyNumberFormat="1" applyFont="1" applyFill="1" applyBorder="1" applyAlignment="1" applyProtection="1">
      <alignment horizontal="left" vertical="center"/>
      <protection/>
    </xf>
    <xf numFmtId="165" fontId="2" fillId="0" borderId="23" xfId="0" applyNumberFormat="1" applyFont="1" applyFill="1" applyBorder="1" applyAlignment="1" applyProtection="1">
      <alignment horizontal="center"/>
      <protection/>
    </xf>
    <xf numFmtId="165" fontId="2" fillId="0" borderId="23" xfId="0" applyNumberFormat="1" applyFont="1" applyFill="1" applyBorder="1" applyAlignment="1" applyProtection="1">
      <alignment horizontal="left"/>
      <protection/>
    </xf>
    <xf numFmtId="2" fontId="1" fillId="0" borderId="23" xfId="0" applyNumberFormat="1" applyFont="1" applyFill="1" applyBorder="1" applyAlignment="1" applyProtection="1">
      <alignment horizontal="center"/>
      <protection/>
    </xf>
    <xf numFmtId="164" fontId="2" fillId="0" borderId="24" xfId="0" applyNumberFormat="1" applyFont="1" applyFill="1" applyBorder="1" applyAlignment="1" applyProtection="1">
      <alignment horizontal="center"/>
      <protection/>
    </xf>
    <xf numFmtId="10" fontId="0" fillId="0" borderId="10" xfId="0" applyNumberFormat="1" applyFont="1" applyFill="1" applyBorder="1" applyAlignment="1">
      <alignment vertical="center"/>
    </xf>
    <xf numFmtId="167" fontId="6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26" xfId="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4" fontId="0" fillId="0" borderId="14" xfId="44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7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10" xfId="44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4" fontId="0" fillId="0" borderId="10" xfId="44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26" xfId="0" applyNumberFormat="1" applyFont="1" applyFill="1" applyBorder="1" applyAlignment="1">
      <alignment vertical="center"/>
    </xf>
    <xf numFmtId="44" fontId="0" fillId="0" borderId="10" xfId="44" applyFont="1" applyFill="1" applyBorder="1" applyAlignment="1" applyProtection="1">
      <alignment horizontal="right" vertical="center"/>
      <protection/>
    </xf>
    <xf numFmtId="165" fontId="1" fillId="0" borderId="27" xfId="0" applyNumberFormat="1" applyFont="1" applyFill="1" applyBorder="1" applyAlignment="1" applyProtection="1">
      <alignment horizontal="left" vertical="center"/>
      <protection/>
    </xf>
    <xf numFmtId="165" fontId="1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>
      <alignment horizontal="left" vertical="center"/>
    </xf>
    <xf numFmtId="1" fontId="0" fillId="0" borderId="28" xfId="0" applyNumberFormat="1" applyFont="1" applyFill="1" applyBorder="1" applyAlignment="1">
      <alignment vertical="center"/>
    </xf>
    <xf numFmtId="7" fontId="0" fillId="0" borderId="28" xfId="0" applyNumberFormat="1" applyFont="1" applyFill="1" applyBorder="1" applyAlignment="1" applyProtection="1">
      <alignment vertical="center"/>
      <protection/>
    </xf>
    <xf numFmtId="167" fontId="1" fillId="0" borderId="29" xfId="0" applyNumberFormat="1" applyFont="1" applyFill="1" applyBorder="1" applyAlignment="1" applyProtection="1">
      <alignment vertical="center"/>
      <protection locked="0"/>
    </xf>
    <xf numFmtId="165" fontId="1" fillId="0" borderId="30" xfId="0" applyNumberFormat="1" applyFont="1" applyFill="1" applyBorder="1" applyAlignment="1" applyProtection="1">
      <alignment horizontal="left" vertical="center"/>
      <protection/>
    </xf>
    <xf numFmtId="165" fontId="1" fillId="0" borderId="31" xfId="0" applyNumberFormat="1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>
      <alignment horizontal="left" vertical="center"/>
    </xf>
    <xf numFmtId="1" fontId="0" fillId="0" borderId="31" xfId="0" applyNumberFormat="1" applyFont="1" applyFill="1" applyBorder="1" applyAlignment="1">
      <alignment vertical="center"/>
    </xf>
    <xf numFmtId="7" fontId="0" fillId="0" borderId="31" xfId="0" applyNumberFormat="1" applyFont="1" applyFill="1" applyBorder="1" applyAlignment="1" applyProtection="1">
      <alignment vertical="center"/>
      <protection/>
    </xf>
    <xf numFmtId="167" fontId="1" fillId="0" borderId="32" xfId="0" applyNumberFormat="1" applyFont="1" applyFill="1" applyBorder="1" applyAlignment="1" applyProtection="1">
      <alignment vertical="center"/>
      <protection locked="0"/>
    </xf>
    <xf numFmtId="0" fontId="1" fillId="0" borderId="12" xfId="57" applyFont="1" applyFill="1" applyBorder="1" applyAlignment="1">
      <alignment horizontal="left" vertical="center"/>
      <protection/>
    </xf>
    <xf numFmtId="0" fontId="12" fillId="0" borderId="10" xfId="57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33" xfId="57" applyFont="1" applyFill="1" applyBorder="1" applyAlignment="1">
      <alignment horizontal="left" vertical="center"/>
      <protection/>
    </xf>
    <xf numFmtId="0" fontId="1" fillId="0" borderId="34" xfId="57" applyFont="1" applyFill="1" applyBorder="1" applyAlignment="1">
      <alignment horizontal="left" vertical="center"/>
      <protection/>
    </xf>
    <xf numFmtId="44" fontId="1" fillId="0" borderId="34" xfId="44" applyFont="1" applyFill="1" applyBorder="1" applyAlignment="1">
      <alignment horizontal="left" vertical="center"/>
    </xf>
    <xf numFmtId="44" fontId="1" fillId="0" borderId="35" xfId="44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99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36" xfId="0" applyFont="1" applyBorder="1" applyAlignment="1">
      <alignment horizontal="center"/>
    </xf>
    <xf numFmtId="167" fontId="19" fillId="0" borderId="37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4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5" fontId="2" fillId="0" borderId="41" xfId="0" applyNumberFormat="1" applyFont="1" applyFill="1" applyBorder="1" applyAlignment="1" applyProtection="1">
      <alignment horizontal="center"/>
      <protection/>
    </xf>
    <xf numFmtId="165" fontId="2" fillId="0" borderId="42" xfId="0" applyNumberFormat="1" applyFont="1" applyFill="1" applyBorder="1" applyAlignment="1" applyProtection="1">
      <alignment horizontal="center"/>
      <protection/>
    </xf>
    <xf numFmtId="165" fontId="2" fillId="0" borderId="43" xfId="0" applyNumberFormat="1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165" fontId="2" fillId="0" borderId="22" xfId="0" applyNumberFormat="1" applyFont="1" applyFill="1" applyBorder="1" applyAlignment="1" applyProtection="1">
      <alignment horizontal="left" vertical="top"/>
      <protection/>
    </xf>
    <xf numFmtId="0" fontId="3" fillId="0" borderId="41" xfId="0" applyFont="1" applyFill="1" applyBorder="1" applyAlignment="1">
      <alignment vertical="top"/>
    </xf>
    <xf numFmtId="0" fontId="3" fillId="0" borderId="41" xfId="0" applyFont="1" applyFill="1" applyBorder="1" applyAlignment="1">
      <alignment horizontal="left" vertical="top"/>
    </xf>
    <xf numFmtId="164" fontId="5" fillId="0" borderId="24" xfId="0" applyNumberFormat="1" applyFont="1" applyFill="1" applyBorder="1" applyAlignment="1" applyProtection="1">
      <alignment horizontal="center" vertical="top"/>
      <protection/>
    </xf>
    <xf numFmtId="0" fontId="18" fillId="0" borderId="43" xfId="0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5" fontId="13" fillId="0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vertical="top"/>
    </xf>
    <xf numFmtId="165" fontId="1" fillId="0" borderId="47" xfId="0" applyNumberFormat="1" applyFont="1" applyFill="1" applyBorder="1" applyAlignment="1" applyProtection="1">
      <alignment horizontal="left"/>
      <protection/>
    </xf>
    <xf numFmtId="0" fontId="0" fillId="0" borderId="48" xfId="0" applyFill="1" applyBorder="1" applyAlignment="1">
      <alignment/>
    </xf>
    <xf numFmtId="165" fontId="2" fillId="0" borderId="22" xfId="0" applyNumberFormat="1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5" fillId="0" borderId="42" xfId="0" applyFont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PageLayoutView="0" workbookViewId="0" topLeftCell="A1">
      <pane ySplit="8" topLeftCell="A122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3.8515625" style="39" customWidth="1"/>
    <col min="2" max="2" width="55.7109375" style="39" customWidth="1"/>
    <col min="3" max="3" width="7.00390625" style="152" bestFit="1" customWidth="1"/>
    <col min="4" max="4" width="8.140625" style="153" customWidth="1"/>
    <col min="5" max="5" width="13.140625" style="154" customWidth="1"/>
    <col min="6" max="6" width="21.140625" style="155" customWidth="1"/>
    <col min="7" max="7" width="21.7109375" style="39" customWidth="1"/>
    <col min="8" max="8" width="14.00390625" style="39" customWidth="1"/>
    <col min="9" max="9" width="46.8515625" style="39" bestFit="1" customWidth="1"/>
    <col min="10" max="16384" width="9.140625" style="39" customWidth="1"/>
  </cols>
  <sheetData>
    <row r="1" spans="1:6" ht="20.25" customHeight="1">
      <c r="A1" s="172" t="s">
        <v>218</v>
      </c>
      <c r="B1" s="173"/>
      <c r="C1" s="173"/>
      <c r="D1" s="173"/>
      <c r="E1" s="173"/>
      <c r="F1" s="174"/>
    </row>
    <row r="2" spans="1:6" ht="15.75" thickBot="1">
      <c r="A2" s="175" t="s">
        <v>248</v>
      </c>
      <c r="B2" s="176"/>
      <c r="C2" s="176"/>
      <c r="D2" s="176"/>
      <c r="E2" s="176"/>
      <c r="F2" s="177"/>
    </row>
    <row r="3" spans="1:6" ht="13.5" customHeight="1">
      <c r="A3" s="183" t="s">
        <v>144</v>
      </c>
      <c r="B3" s="178" t="s">
        <v>250</v>
      </c>
      <c r="C3" s="179"/>
      <c r="D3" s="180"/>
      <c r="E3" s="183" t="s">
        <v>13</v>
      </c>
      <c r="F3" s="186" t="s">
        <v>249</v>
      </c>
    </row>
    <row r="4" spans="1:6" ht="13.5" customHeight="1" thickBot="1">
      <c r="A4" s="184"/>
      <c r="B4" s="181"/>
      <c r="C4" s="181"/>
      <c r="D4" s="182"/>
      <c r="E4" s="185"/>
      <c r="F4" s="187"/>
    </row>
    <row r="5" spans="1:6" ht="13.5" customHeight="1">
      <c r="A5" s="183" t="s">
        <v>14</v>
      </c>
      <c r="B5" s="194" t="s">
        <v>251</v>
      </c>
      <c r="C5" s="83" t="s">
        <v>15</v>
      </c>
      <c r="D5" s="84" t="s">
        <v>16</v>
      </c>
      <c r="E5" s="198" t="s">
        <v>145</v>
      </c>
      <c r="F5" s="199"/>
    </row>
    <row r="6" spans="1:6" ht="13.5" customHeight="1" thickBot="1">
      <c r="A6" s="193"/>
      <c r="B6" s="195"/>
      <c r="C6" s="85" t="s">
        <v>252</v>
      </c>
      <c r="D6" s="86">
        <v>42699</v>
      </c>
      <c r="E6" s="196" t="s">
        <v>253</v>
      </c>
      <c r="F6" s="197"/>
    </row>
    <row r="7" spans="1:9" ht="13.5" customHeight="1">
      <c r="A7" s="87" t="s">
        <v>205</v>
      </c>
      <c r="B7" s="87" t="s">
        <v>155</v>
      </c>
      <c r="C7" s="88" t="s">
        <v>44</v>
      </c>
      <c r="D7" s="89" t="s">
        <v>204</v>
      </c>
      <c r="E7" s="87" t="s">
        <v>17</v>
      </c>
      <c r="F7" s="90" t="s">
        <v>206</v>
      </c>
      <c r="H7" s="13"/>
      <c r="I7" s="1"/>
    </row>
    <row r="8" spans="1:9" ht="13.5" customHeight="1" thickBot="1">
      <c r="A8" s="91"/>
      <c r="B8" s="91"/>
      <c r="C8" s="92"/>
      <c r="D8" s="93"/>
      <c r="E8" s="91" t="s">
        <v>18</v>
      </c>
      <c r="F8" s="94" t="s">
        <v>18</v>
      </c>
      <c r="H8" s="13"/>
      <c r="I8" s="1"/>
    </row>
    <row r="9" spans="1:9" ht="13.5" customHeight="1">
      <c r="A9" s="95" t="s">
        <v>158</v>
      </c>
      <c r="B9" s="96"/>
      <c r="C9" s="97"/>
      <c r="D9" s="98"/>
      <c r="E9" s="96"/>
      <c r="F9" s="99"/>
      <c r="H9" s="2"/>
      <c r="I9" s="1"/>
    </row>
    <row r="10" spans="1:6" ht="13.5" customHeight="1">
      <c r="A10" s="18" t="s">
        <v>89</v>
      </c>
      <c r="B10" s="16" t="s">
        <v>46</v>
      </c>
      <c r="C10" s="31" t="s">
        <v>47</v>
      </c>
      <c r="D10" s="46" t="s">
        <v>189</v>
      </c>
      <c r="E10" s="100">
        <v>0.1</v>
      </c>
      <c r="F10" s="20">
        <f>SUM(F14:F116)*E10</f>
        <v>122691.296</v>
      </c>
    </row>
    <row r="11" spans="1:6" ht="13.5" customHeight="1">
      <c r="A11" s="18" t="s">
        <v>90</v>
      </c>
      <c r="B11" s="16" t="s">
        <v>48</v>
      </c>
      <c r="C11" s="31" t="s">
        <v>47</v>
      </c>
      <c r="D11" s="46" t="s">
        <v>189</v>
      </c>
      <c r="E11" s="100">
        <v>0.08</v>
      </c>
      <c r="F11" s="19">
        <f>E11*(SUM(F14:F116))</f>
        <v>98153.0368</v>
      </c>
    </row>
    <row r="12" spans="1:7" ht="13.5" customHeight="1">
      <c r="A12" s="18" t="s">
        <v>93</v>
      </c>
      <c r="B12" s="16" t="s">
        <v>22</v>
      </c>
      <c r="C12" s="31" t="s">
        <v>47</v>
      </c>
      <c r="D12" s="46" t="s">
        <v>189</v>
      </c>
      <c r="E12" s="100">
        <v>0.02</v>
      </c>
      <c r="F12" s="19">
        <f>E12*(SUM(F14:F116))</f>
        <v>24538.2592</v>
      </c>
      <c r="G12" s="101"/>
    </row>
    <row r="13" spans="1:6" ht="13.5" customHeight="1">
      <c r="A13" s="102" t="s">
        <v>121</v>
      </c>
      <c r="B13" s="103"/>
      <c r="C13" s="104"/>
      <c r="D13" s="105"/>
      <c r="E13" s="106"/>
      <c r="F13" s="107"/>
    </row>
    <row r="14" spans="1:6" ht="13.5" customHeight="1">
      <c r="A14" s="18" t="s">
        <v>95</v>
      </c>
      <c r="B14" s="16" t="s">
        <v>23</v>
      </c>
      <c r="C14" s="31" t="s">
        <v>47</v>
      </c>
      <c r="D14" s="46" t="s">
        <v>189</v>
      </c>
      <c r="E14" s="100">
        <v>0.01</v>
      </c>
      <c r="F14" s="19">
        <f>E14*(SUM(F16:F116))</f>
        <v>11797.24</v>
      </c>
    </row>
    <row r="15" spans="1:6" ht="13.5" customHeight="1">
      <c r="A15" s="18" t="s">
        <v>96</v>
      </c>
      <c r="B15" s="16" t="s">
        <v>24</v>
      </c>
      <c r="C15" s="31" t="s">
        <v>47</v>
      </c>
      <c r="D15" s="46" t="s">
        <v>189</v>
      </c>
      <c r="E15" s="108">
        <v>0.03</v>
      </c>
      <c r="F15" s="19">
        <f>E15*(SUM(F16:F116))</f>
        <v>35391.72</v>
      </c>
    </row>
    <row r="16" spans="1:6" ht="13.5" customHeight="1">
      <c r="A16" s="18" t="s">
        <v>220</v>
      </c>
      <c r="B16" s="16" t="s">
        <v>25</v>
      </c>
      <c r="C16" s="31" t="s">
        <v>92</v>
      </c>
      <c r="D16" s="4"/>
      <c r="E16" s="22">
        <v>3</v>
      </c>
      <c r="F16" s="19">
        <f aca="true" t="shared" si="0" ref="F16:F29">D16*E16</f>
        <v>0</v>
      </c>
    </row>
    <row r="17" spans="1:6" ht="13.5" customHeight="1">
      <c r="A17" s="18" t="s">
        <v>97</v>
      </c>
      <c r="B17" s="16" t="s">
        <v>2</v>
      </c>
      <c r="C17" s="31" t="s">
        <v>92</v>
      </c>
      <c r="D17" s="4"/>
      <c r="E17" s="22">
        <v>3</v>
      </c>
      <c r="F17" s="19">
        <f t="shared" si="0"/>
        <v>0</v>
      </c>
    </row>
    <row r="18" spans="1:6" ht="13.5" customHeight="1">
      <c r="A18" s="18" t="s">
        <v>221</v>
      </c>
      <c r="B18" s="16" t="s">
        <v>3</v>
      </c>
      <c r="C18" s="31" t="s">
        <v>92</v>
      </c>
      <c r="D18" s="4"/>
      <c r="E18" s="22">
        <v>16</v>
      </c>
      <c r="F18" s="19">
        <f t="shared" si="0"/>
        <v>0</v>
      </c>
    </row>
    <row r="19" spans="1:6" ht="13.5" customHeight="1">
      <c r="A19" s="18" t="s">
        <v>223</v>
      </c>
      <c r="B19" s="16" t="s">
        <v>4</v>
      </c>
      <c r="C19" s="31" t="s">
        <v>72</v>
      </c>
      <c r="D19" s="4"/>
      <c r="E19" s="22">
        <v>5</v>
      </c>
      <c r="F19" s="19">
        <f t="shared" si="0"/>
        <v>0</v>
      </c>
    </row>
    <row r="20" spans="1:6" ht="13.5" customHeight="1">
      <c r="A20" s="18" t="s">
        <v>222</v>
      </c>
      <c r="B20" s="16" t="s">
        <v>5</v>
      </c>
      <c r="C20" s="31" t="s">
        <v>72</v>
      </c>
      <c r="D20" s="4"/>
      <c r="E20" s="22">
        <v>8</v>
      </c>
      <c r="F20" s="19">
        <f t="shared" si="0"/>
        <v>0</v>
      </c>
    </row>
    <row r="21" spans="1:8" ht="13.5" customHeight="1">
      <c r="A21" s="18" t="s">
        <v>73</v>
      </c>
      <c r="B21" s="16" t="s">
        <v>6</v>
      </c>
      <c r="C21" s="31" t="s">
        <v>94</v>
      </c>
      <c r="D21" s="158">
        <v>3.7</v>
      </c>
      <c r="E21" s="22">
        <v>4500</v>
      </c>
      <c r="F21" s="19">
        <f t="shared" si="0"/>
        <v>16650</v>
      </c>
      <c r="H21" s="39" t="s">
        <v>255</v>
      </c>
    </row>
    <row r="22" spans="1:6" ht="13.5" customHeight="1">
      <c r="A22" s="18" t="s">
        <v>75</v>
      </c>
      <c r="B22" s="16" t="s">
        <v>7</v>
      </c>
      <c r="C22" s="31" t="s">
        <v>74</v>
      </c>
      <c r="D22" s="3">
        <v>13641</v>
      </c>
      <c r="E22" s="22">
        <v>15</v>
      </c>
      <c r="F22" s="20">
        <f t="shared" si="0"/>
        <v>204615</v>
      </c>
    </row>
    <row r="23" spans="1:6" ht="13.5" customHeight="1">
      <c r="A23" s="18" t="s">
        <v>76</v>
      </c>
      <c r="B23" s="16" t="s">
        <v>49</v>
      </c>
      <c r="C23" s="31" t="s">
        <v>74</v>
      </c>
      <c r="D23" s="4"/>
      <c r="E23" s="22">
        <v>15</v>
      </c>
      <c r="F23" s="19">
        <f t="shared" si="0"/>
        <v>0</v>
      </c>
    </row>
    <row r="24" spans="1:8" ht="13.5" customHeight="1">
      <c r="A24" s="18" t="s">
        <v>77</v>
      </c>
      <c r="B24" s="159" t="s">
        <v>254</v>
      </c>
      <c r="C24" s="31" t="s">
        <v>72</v>
      </c>
      <c r="D24" s="4">
        <v>3500</v>
      </c>
      <c r="E24" s="22">
        <v>18</v>
      </c>
      <c r="F24" s="19">
        <f t="shared" si="0"/>
        <v>63000</v>
      </c>
      <c r="H24" s="39" t="s">
        <v>258</v>
      </c>
    </row>
    <row r="25" spans="1:6" ht="13.5" customHeight="1">
      <c r="A25" s="18" t="s">
        <v>78</v>
      </c>
      <c r="B25" s="16" t="s">
        <v>51</v>
      </c>
      <c r="C25" s="31" t="s">
        <v>72</v>
      </c>
      <c r="D25" s="4"/>
      <c r="E25" s="22">
        <v>20</v>
      </c>
      <c r="F25" s="19">
        <f t="shared" si="0"/>
        <v>0</v>
      </c>
    </row>
    <row r="26" spans="1:6" ht="13.5" customHeight="1">
      <c r="A26" s="18" t="s">
        <v>53</v>
      </c>
      <c r="B26" s="16" t="s">
        <v>50</v>
      </c>
      <c r="C26" s="31" t="s">
        <v>54</v>
      </c>
      <c r="D26" s="4">
        <v>500</v>
      </c>
      <c r="E26" s="22">
        <v>25</v>
      </c>
      <c r="F26" s="19">
        <f t="shared" si="0"/>
        <v>12500</v>
      </c>
    </row>
    <row r="27" spans="1:6" ht="13.5" customHeight="1">
      <c r="A27" s="18" t="s">
        <v>56</v>
      </c>
      <c r="B27" s="16" t="s">
        <v>0</v>
      </c>
      <c r="C27" s="31" t="s">
        <v>72</v>
      </c>
      <c r="D27" s="4">
        <v>18644</v>
      </c>
      <c r="E27" s="22">
        <v>1</v>
      </c>
      <c r="F27" s="19">
        <f t="shared" si="0"/>
        <v>18644</v>
      </c>
    </row>
    <row r="28" spans="1:6" ht="13.5" customHeight="1">
      <c r="A28" s="18" t="s">
        <v>156</v>
      </c>
      <c r="B28" s="16" t="s">
        <v>157</v>
      </c>
      <c r="C28" s="31" t="s">
        <v>74</v>
      </c>
      <c r="D28" s="4"/>
      <c r="E28" s="22">
        <v>56</v>
      </c>
      <c r="F28" s="19">
        <f t="shared" si="0"/>
        <v>0</v>
      </c>
    </row>
    <row r="29" spans="1:7" ht="13.5" customHeight="1">
      <c r="A29" s="18" t="s">
        <v>99</v>
      </c>
      <c r="B29" s="16" t="s">
        <v>10</v>
      </c>
      <c r="C29" s="31" t="s">
        <v>74</v>
      </c>
      <c r="D29" s="4"/>
      <c r="E29" s="22">
        <v>60</v>
      </c>
      <c r="F29" s="19">
        <f t="shared" si="0"/>
        <v>0</v>
      </c>
      <c r="G29" s="101"/>
    </row>
    <row r="30" spans="1:6" ht="13.5" customHeight="1">
      <c r="A30" s="102" t="s">
        <v>122</v>
      </c>
      <c r="B30" s="103"/>
      <c r="C30" s="104"/>
      <c r="D30" s="109"/>
      <c r="E30" s="110"/>
      <c r="F30" s="107"/>
    </row>
    <row r="31" spans="1:6" ht="13.5" customHeight="1">
      <c r="A31" s="18" t="s">
        <v>83</v>
      </c>
      <c r="B31" s="16" t="s">
        <v>84</v>
      </c>
      <c r="C31" s="31" t="s">
        <v>92</v>
      </c>
      <c r="D31" s="4"/>
      <c r="E31" s="22">
        <v>68</v>
      </c>
      <c r="F31" s="19">
        <f aca="true" t="shared" si="1" ref="F31:F45">D31*E31</f>
        <v>0</v>
      </c>
    </row>
    <row r="32" spans="1:6" ht="13.5" customHeight="1">
      <c r="A32" s="23" t="s">
        <v>159</v>
      </c>
      <c r="B32" s="24" t="s">
        <v>160</v>
      </c>
      <c r="C32" s="24" t="s">
        <v>92</v>
      </c>
      <c r="D32" s="25"/>
      <c r="E32" s="111">
        <v>75</v>
      </c>
      <c r="F32" s="19">
        <f t="shared" si="1"/>
        <v>0</v>
      </c>
    </row>
    <row r="33" spans="1:6" ht="13.5" customHeight="1">
      <c r="A33" s="23" t="s">
        <v>161</v>
      </c>
      <c r="B33" s="24" t="s">
        <v>162</v>
      </c>
      <c r="C33" s="24" t="s">
        <v>92</v>
      </c>
      <c r="D33" s="25"/>
      <c r="E33" s="111">
        <v>101</v>
      </c>
      <c r="F33" s="19">
        <f t="shared" si="1"/>
        <v>0</v>
      </c>
    </row>
    <row r="34" spans="1:6" ht="13.5" customHeight="1">
      <c r="A34" s="23" t="s">
        <v>163</v>
      </c>
      <c r="B34" s="24" t="s">
        <v>164</v>
      </c>
      <c r="C34" s="24" t="s">
        <v>92</v>
      </c>
      <c r="D34" s="25"/>
      <c r="E34" s="111">
        <v>142</v>
      </c>
      <c r="F34" s="19">
        <f t="shared" si="1"/>
        <v>0</v>
      </c>
    </row>
    <row r="35" spans="1:8" ht="13.5" customHeight="1">
      <c r="A35" s="18" t="s">
        <v>109</v>
      </c>
      <c r="B35" s="16" t="s">
        <v>110</v>
      </c>
      <c r="C35" s="31" t="s">
        <v>92</v>
      </c>
      <c r="D35" s="4">
        <v>1000</v>
      </c>
      <c r="E35" s="22">
        <v>49</v>
      </c>
      <c r="F35" s="19">
        <f t="shared" si="1"/>
        <v>49000</v>
      </c>
      <c r="H35" s="39" t="s">
        <v>256</v>
      </c>
    </row>
    <row r="36" spans="1:6" ht="13.5" customHeight="1">
      <c r="A36" s="26" t="s">
        <v>165</v>
      </c>
      <c r="B36" s="27" t="s">
        <v>166</v>
      </c>
      <c r="C36" s="27" t="s">
        <v>92</v>
      </c>
      <c r="D36" s="28"/>
      <c r="E36" s="111">
        <v>56</v>
      </c>
      <c r="F36" s="19">
        <f t="shared" si="1"/>
        <v>0</v>
      </c>
    </row>
    <row r="37" spans="1:8" ht="13.5" customHeight="1">
      <c r="A37" s="18" t="s">
        <v>111</v>
      </c>
      <c r="B37" s="16" t="s">
        <v>112</v>
      </c>
      <c r="C37" s="31" t="s">
        <v>92</v>
      </c>
      <c r="D37" s="3">
        <v>240</v>
      </c>
      <c r="E37" s="22">
        <v>65</v>
      </c>
      <c r="F37" s="20">
        <f t="shared" si="1"/>
        <v>15600</v>
      </c>
      <c r="H37" s="39" t="s">
        <v>257</v>
      </c>
    </row>
    <row r="38" spans="1:6" ht="13.5" customHeight="1">
      <c r="A38" s="18" t="s">
        <v>113</v>
      </c>
      <c r="B38" s="16" t="s">
        <v>114</v>
      </c>
      <c r="C38" s="31" t="s">
        <v>92</v>
      </c>
      <c r="D38" s="4"/>
      <c r="E38" s="22">
        <v>95</v>
      </c>
      <c r="F38" s="19">
        <f t="shared" si="1"/>
        <v>0</v>
      </c>
    </row>
    <row r="39" spans="1:6" ht="13.5" customHeight="1">
      <c r="A39" s="18" t="s">
        <v>115</v>
      </c>
      <c r="B39" s="16" t="s">
        <v>116</v>
      </c>
      <c r="C39" s="31" t="s">
        <v>92</v>
      </c>
      <c r="D39" s="4"/>
      <c r="E39" s="22">
        <v>119</v>
      </c>
      <c r="F39" s="19">
        <f t="shared" si="1"/>
        <v>0</v>
      </c>
    </row>
    <row r="40" spans="1:6" ht="13.5" customHeight="1">
      <c r="A40" s="18" t="s">
        <v>117</v>
      </c>
      <c r="B40" s="16" t="s">
        <v>118</v>
      </c>
      <c r="C40" s="31" t="s">
        <v>92</v>
      </c>
      <c r="D40" s="4"/>
      <c r="E40" s="22">
        <v>220</v>
      </c>
      <c r="F40" s="19">
        <f t="shared" si="1"/>
        <v>0</v>
      </c>
    </row>
    <row r="41" spans="1:6" ht="13.5" customHeight="1">
      <c r="A41" s="18" t="s">
        <v>65</v>
      </c>
      <c r="B41" s="16" t="s">
        <v>36</v>
      </c>
      <c r="C41" s="31" t="s">
        <v>45</v>
      </c>
      <c r="D41" s="4"/>
      <c r="E41" s="22">
        <v>3550</v>
      </c>
      <c r="F41" s="19">
        <f t="shared" si="1"/>
        <v>0</v>
      </c>
    </row>
    <row r="42" spans="1:6" ht="13.5" customHeight="1">
      <c r="A42" s="18" t="s">
        <v>66</v>
      </c>
      <c r="B42" s="16" t="s">
        <v>12</v>
      </c>
      <c r="C42" s="31" t="s">
        <v>45</v>
      </c>
      <c r="D42" s="4"/>
      <c r="E42" s="22">
        <v>1500</v>
      </c>
      <c r="F42" s="19">
        <f t="shared" si="1"/>
        <v>0</v>
      </c>
    </row>
    <row r="43" spans="1:6" ht="13.5" customHeight="1">
      <c r="A43" s="18" t="s">
        <v>67</v>
      </c>
      <c r="B43" s="16" t="s">
        <v>39</v>
      </c>
      <c r="C43" s="31" t="s">
        <v>92</v>
      </c>
      <c r="D43" s="4"/>
      <c r="E43" s="22">
        <v>10</v>
      </c>
      <c r="F43" s="19">
        <f t="shared" si="1"/>
        <v>0</v>
      </c>
    </row>
    <row r="44" spans="1:6" ht="13.5" customHeight="1">
      <c r="A44" s="26" t="s">
        <v>167</v>
      </c>
      <c r="B44" s="27" t="s">
        <v>168</v>
      </c>
      <c r="C44" s="27" t="s">
        <v>45</v>
      </c>
      <c r="D44" s="29"/>
      <c r="E44" s="111">
        <v>290</v>
      </c>
      <c r="F44" s="19">
        <f t="shared" si="1"/>
        <v>0</v>
      </c>
    </row>
    <row r="45" spans="1:6" ht="13.5" customHeight="1">
      <c r="A45" s="18" t="s">
        <v>68</v>
      </c>
      <c r="B45" s="16" t="s">
        <v>40</v>
      </c>
      <c r="C45" s="31" t="s">
        <v>45</v>
      </c>
      <c r="D45" s="3"/>
      <c r="E45" s="22">
        <v>715</v>
      </c>
      <c r="F45" s="20">
        <f t="shared" si="1"/>
        <v>0</v>
      </c>
    </row>
    <row r="46" spans="1:6" ht="13.5" customHeight="1">
      <c r="A46" s="18" t="s">
        <v>69</v>
      </c>
      <c r="B46" s="16" t="s">
        <v>41</v>
      </c>
      <c r="C46" s="31" t="s">
        <v>45</v>
      </c>
      <c r="D46" s="4"/>
      <c r="E46" s="22">
        <v>1500</v>
      </c>
      <c r="F46" s="19">
        <f>D46*E46</f>
        <v>0</v>
      </c>
    </row>
    <row r="47" spans="1:6" ht="13.5" customHeight="1">
      <c r="A47" s="102" t="s">
        <v>169</v>
      </c>
      <c r="B47" s="103"/>
      <c r="C47" s="104"/>
      <c r="D47" s="109"/>
      <c r="E47" s="110"/>
      <c r="F47" s="107"/>
    </row>
    <row r="48" spans="1:6" ht="13.5" customHeight="1">
      <c r="A48" s="112"/>
      <c r="B48" s="113" t="s">
        <v>123</v>
      </c>
      <c r="C48" s="114" t="s">
        <v>47</v>
      </c>
      <c r="D48" s="3"/>
      <c r="E48" s="115"/>
      <c r="F48" s="19">
        <f>D48*E48</f>
        <v>0</v>
      </c>
    </row>
    <row r="49" spans="1:6" ht="13.5" customHeight="1">
      <c r="A49" s="112"/>
      <c r="B49" s="113" t="s">
        <v>8</v>
      </c>
      <c r="C49" s="114" t="s">
        <v>47</v>
      </c>
      <c r="D49" s="3"/>
      <c r="E49" s="115"/>
      <c r="F49" s="19">
        <f>D49*E49</f>
        <v>0</v>
      </c>
    </row>
    <row r="50" spans="1:6" ht="13.5" customHeight="1">
      <c r="A50" s="112"/>
      <c r="B50" s="113" t="s">
        <v>9</v>
      </c>
      <c r="C50" s="114" t="s">
        <v>47</v>
      </c>
      <c r="D50" s="3"/>
      <c r="E50" s="115"/>
      <c r="F50" s="19">
        <f>D50*E50</f>
        <v>0</v>
      </c>
    </row>
    <row r="51" spans="1:6" ht="13.5" customHeight="1">
      <c r="A51" s="112"/>
      <c r="B51" s="116" t="s">
        <v>142</v>
      </c>
      <c r="C51" s="30" t="s">
        <v>140</v>
      </c>
      <c r="D51" s="4"/>
      <c r="E51" s="5">
        <v>492</v>
      </c>
      <c r="F51" s="19">
        <f>D51*E51</f>
        <v>0</v>
      </c>
    </row>
    <row r="52" spans="1:6" ht="13.5" customHeight="1">
      <c r="A52" s="102" t="s">
        <v>124</v>
      </c>
      <c r="B52" s="103"/>
      <c r="C52" s="104"/>
      <c r="D52" s="109"/>
      <c r="E52" s="110"/>
      <c r="F52" s="107"/>
    </row>
    <row r="53" spans="1:6" s="119" customFormat="1" ht="13.5" customHeight="1">
      <c r="A53" s="117" t="s">
        <v>147</v>
      </c>
      <c r="B53" s="116" t="s">
        <v>148</v>
      </c>
      <c r="C53" s="24" t="s">
        <v>72</v>
      </c>
      <c r="D53" s="118">
        <v>815</v>
      </c>
      <c r="E53" s="47">
        <v>3</v>
      </c>
      <c r="F53" s="19">
        <f>D53*E53</f>
        <v>2445</v>
      </c>
    </row>
    <row r="54" spans="1:6" ht="13.5" customHeight="1">
      <c r="A54" s="18" t="s">
        <v>108</v>
      </c>
      <c r="B54" s="16" t="s">
        <v>146</v>
      </c>
      <c r="C54" s="31" t="s">
        <v>72</v>
      </c>
      <c r="D54" s="4"/>
      <c r="E54" s="22">
        <v>1</v>
      </c>
      <c r="F54" s="19">
        <f>D54*E54</f>
        <v>0</v>
      </c>
    </row>
    <row r="55" spans="1:9" ht="13.5" customHeight="1">
      <c r="A55" s="18" t="s">
        <v>79</v>
      </c>
      <c r="B55" s="16" t="s">
        <v>70</v>
      </c>
      <c r="C55" s="31" t="s">
        <v>55</v>
      </c>
      <c r="D55" s="4">
        <v>15452</v>
      </c>
      <c r="E55" s="22">
        <v>15</v>
      </c>
      <c r="F55" s="19">
        <f>D55*E55</f>
        <v>231780</v>
      </c>
      <c r="H55" s="120"/>
      <c r="I55" s="120"/>
    </row>
    <row r="56" spans="1:9" ht="13.5" customHeight="1">
      <c r="A56" s="18" t="s">
        <v>80</v>
      </c>
      <c r="B56" s="16" t="s">
        <v>71</v>
      </c>
      <c r="C56" s="31" t="s">
        <v>55</v>
      </c>
      <c r="D56" s="4"/>
      <c r="E56" s="22">
        <v>20</v>
      </c>
      <c r="F56" s="19">
        <f>D56*E56</f>
        <v>0</v>
      </c>
      <c r="H56" s="120"/>
      <c r="I56" s="120"/>
    </row>
    <row r="57" spans="1:9" ht="13.5" customHeight="1">
      <c r="A57" s="102" t="s">
        <v>125</v>
      </c>
      <c r="B57" s="14"/>
      <c r="C57" s="104"/>
      <c r="D57" s="109"/>
      <c r="E57" s="110"/>
      <c r="F57" s="107"/>
      <c r="H57" s="120"/>
      <c r="I57" s="120"/>
    </row>
    <row r="58" spans="1:11" ht="13.5" customHeight="1">
      <c r="A58" s="18" t="s">
        <v>98</v>
      </c>
      <c r="B58" s="16" t="s">
        <v>11</v>
      </c>
      <c r="C58" s="31" t="s">
        <v>55</v>
      </c>
      <c r="D58" s="4"/>
      <c r="E58" s="22">
        <v>425</v>
      </c>
      <c r="F58" s="19">
        <f aca="true" t="shared" si="2" ref="F58:F67">D58*E58</f>
        <v>0</v>
      </c>
      <c r="H58" s="14"/>
      <c r="I58" s="14"/>
      <c r="J58" s="13"/>
      <c r="K58" s="13"/>
    </row>
    <row r="59" spans="1:11" ht="13.5" customHeight="1">
      <c r="A59" s="18" t="s">
        <v>151</v>
      </c>
      <c r="B59" s="16" t="s">
        <v>152</v>
      </c>
      <c r="C59" s="31" t="s">
        <v>55</v>
      </c>
      <c r="D59" s="4">
        <v>6675</v>
      </c>
      <c r="E59" s="22">
        <v>75</v>
      </c>
      <c r="F59" s="19">
        <f t="shared" si="2"/>
        <v>500625</v>
      </c>
      <c r="H59" s="14"/>
      <c r="I59" s="14"/>
      <c r="J59" s="13"/>
      <c r="K59" s="13"/>
    </row>
    <row r="60" spans="1:11" ht="13.5" customHeight="1">
      <c r="A60" s="18" t="s">
        <v>150</v>
      </c>
      <c r="B60" s="16" t="s">
        <v>149</v>
      </c>
      <c r="C60" s="31" t="s">
        <v>55</v>
      </c>
      <c r="D60" s="4"/>
      <c r="E60" s="22">
        <v>90</v>
      </c>
      <c r="F60" s="19">
        <f t="shared" si="2"/>
        <v>0</v>
      </c>
      <c r="H60" s="14"/>
      <c r="I60" s="14"/>
      <c r="J60" s="13"/>
      <c r="K60" s="13"/>
    </row>
    <row r="61" spans="1:11" ht="13.5" customHeight="1">
      <c r="A61" s="18" t="s">
        <v>119</v>
      </c>
      <c r="B61" s="16" t="s">
        <v>57</v>
      </c>
      <c r="C61" s="31" t="s">
        <v>92</v>
      </c>
      <c r="D61" s="3"/>
      <c r="E61" s="121">
        <v>5</v>
      </c>
      <c r="F61" s="20">
        <f t="shared" si="2"/>
        <v>0</v>
      </c>
      <c r="H61" s="14"/>
      <c r="I61" s="14"/>
      <c r="J61" s="13"/>
      <c r="K61" s="13"/>
    </row>
    <row r="62" spans="1:11" ht="13.5" customHeight="1">
      <c r="A62" s="18" t="s">
        <v>120</v>
      </c>
      <c r="B62" s="16" t="s">
        <v>58</v>
      </c>
      <c r="C62" s="31" t="s">
        <v>45</v>
      </c>
      <c r="D62" s="4">
        <v>28</v>
      </c>
      <c r="E62" s="22">
        <v>575</v>
      </c>
      <c r="F62" s="19">
        <f>D62*E62</f>
        <v>16100</v>
      </c>
      <c r="H62" s="14"/>
      <c r="I62" s="14"/>
      <c r="J62" s="13"/>
      <c r="K62" s="13"/>
    </row>
    <row r="63" spans="1:11" ht="13.5" customHeight="1">
      <c r="A63" s="18" t="s">
        <v>224</v>
      </c>
      <c r="B63" s="16" t="s">
        <v>81</v>
      </c>
      <c r="C63" s="31" t="s">
        <v>72</v>
      </c>
      <c r="D63" s="4"/>
      <c r="E63" s="22">
        <v>125</v>
      </c>
      <c r="F63" s="19">
        <f>D63*E63</f>
        <v>0</v>
      </c>
      <c r="H63" s="14"/>
      <c r="I63" s="14"/>
      <c r="J63" s="13"/>
      <c r="K63" s="13"/>
    </row>
    <row r="64" spans="1:11" ht="13.5" customHeight="1">
      <c r="A64" s="18" t="s">
        <v>190</v>
      </c>
      <c r="B64" s="16" t="s">
        <v>141</v>
      </c>
      <c r="C64" s="31" t="s">
        <v>91</v>
      </c>
      <c r="D64" s="4"/>
      <c r="E64" s="22">
        <v>9</v>
      </c>
      <c r="F64" s="19">
        <f>D64*E64</f>
        <v>0</v>
      </c>
      <c r="H64" s="14"/>
      <c r="I64" s="14"/>
      <c r="J64" s="13"/>
      <c r="K64" s="13"/>
    </row>
    <row r="65" spans="1:11" ht="13.5" customHeight="1">
      <c r="A65" s="18" t="s">
        <v>129</v>
      </c>
      <c r="B65" s="16" t="s">
        <v>59</v>
      </c>
      <c r="C65" s="31" t="s">
        <v>92</v>
      </c>
      <c r="D65" s="4"/>
      <c r="E65" s="22">
        <v>17</v>
      </c>
      <c r="F65" s="19">
        <f t="shared" si="2"/>
        <v>0</v>
      </c>
      <c r="H65" s="14"/>
      <c r="I65" s="14"/>
      <c r="J65" s="13"/>
      <c r="K65" s="13"/>
    </row>
    <row r="66" spans="1:11" ht="13.5" customHeight="1">
      <c r="A66" s="18" t="s">
        <v>130</v>
      </c>
      <c r="B66" s="16" t="s">
        <v>60</v>
      </c>
      <c r="C66" s="31" t="s">
        <v>92</v>
      </c>
      <c r="D66" s="4"/>
      <c r="E66" s="22">
        <v>19</v>
      </c>
      <c r="F66" s="19">
        <f t="shared" si="2"/>
        <v>0</v>
      </c>
      <c r="H66" s="14"/>
      <c r="I66" s="14"/>
      <c r="J66" s="13"/>
      <c r="K66" s="13"/>
    </row>
    <row r="67" spans="1:11" ht="13.5" customHeight="1">
      <c r="A67" s="18" t="s">
        <v>131</v>
      </c>
      <c r="B67" s="16" t="s">
        <v>82</v>
      </c>
      <c r="C67" s="31" t="s">
        <v>91</v>
      </c>
      <c r="D67" s="4"/>
      <c r="E67" s="22">
        <v>5</v>
      </c>
      <c r="F67" s="19">
        <f t="shared" si="2"/>
        <v>0</v>
      </c>
      <c r="H67" s="14"/>
      <c r="I67" s="14"/>
      <c r="J67" s="13"/>
      <c r="K67" s="13"/>
    </row>
    <row r="68" spans="1:11" ht="13.5" customHeight="1">
      <c r="A68" s="18" t="s">
        <v>154</v>
      </c>
      <c r="B68" s="16" t="s">
        <v>153</v>
      </c>
      <c r="C68" s="31" t="s">
        <v>91</v>
      </c>
      <c r="D68" s="4"/>
      <c r="E68" s="22">
        <v>7</v>
      </c>
      <c r="F68" s="19">
        <f>D68*E68</f>
        <v>0</v>
      </c>
      <c r="H68" s="14"/>
      <c r="I68" s="14"/>
      <c r="J68" s="13"/>
      <c r="K68" s="13"/>
    </row>
    <row r="69" spans="1:11" ht="13.5" customHeight="1">
      <c r="A69" s="102" t="s">
        <v>126</v>
      </c>
      <c r="B69" s="103"/>
      <c r="C69" s="104"/>
      <c r="D69" s="109"/>
      <c r="E69" s="110"/>
      <c r="F69" s="107"/>
      <c r="H69" s="14"/>
      <c r="I69" s="14"/>
      <c r="J69" s="13"/>
      <c r="K69" s="13"/>
    </row>
    <row r="70" spans="1:11" ht="13.5" customHeight="1">
      <c r="A70" s="18" t="s">
        <v>132</v>
      </c>
      <c r="B70" s="16" t="s">
        <v>61</v>
      </c>
      <c r="C70" s="31" t="s">
        <v>92</v>
      </c>
      <c r="D70" s="4"/>
      <c r="E70" s="22">
        <v>19</v>
      </c>
      <c r="F70" s="19">
        <f aca="true" t="shared" si="3" ref="F70:F81">D70*E70</f>
        <v>0</v>
      </c>
      <c r="H70" s="13"/>
      <c r="I70" s="13"/>
      <c r="J70" s="13"/>
      <c r="K70" s="13"/>
    </row>
    <row r="71" spans="1:11" ht="13.5" customHeight="1">
      <c r="A71" s="18" t="s">
        <v>133</v>
      </c>
      <c r="B71" s="16" t="s">
        <v>62</v>
      </c>
      <c r="C71" s="31" t="s">
        <v>92</v>
      </c>
      <c r="D71" s="4"/>
      <c r="E71" s="22">
        <v>50</v>
      </c>
      <c r="F71" s="19">
        <f t="shared" si="3"/>
        <v>0</v>
      </c>
      <c r="H71" s="13"/>
      <c r="I71" s="13"/>
      <c r="J71" s="13"/>
      <c r="K71" s="13"/>
    </row>
    <row r="72" spans="1:11" ht="13.5" customHeight="1">
      <c r="A72" s="18" t="s">
        <v>134</v>
      </c>
      <c r="B72" s="16" t="s">
        <v>26</v>
      </c>
      <c r="C72" s="31" t="s">
        <v>92</v>
      </c>
      <c r="D72" s="4"/>
      <c r="E72" s="22">
        <v>50</v>
      </c>
      <c r="F72" s="19">
        <f t="shared" si="3"/>
        <v>0</v>
      </c>
      <c r="H72" s="14"/>
      <c r="I72" s="14"/>
      <c r="J72" s="13"/>
      <c r="K72" s="13"/>
    </row>
    <row r="73" spans="1:11" ht="13.5" customHeight="1">
      <c r="A73" s="18" t="s">
        <v>135</v>
      </c>
      <c r="B73" s="16" t="s">
        <v>27</v>
      </c>
      <c r="C73" s="31" t="s">
        <v>45</v>
      </c>
      <c r="D73" s="4"/>
      <c r="E73" s="22">
        <v>780</v>
      </c>
      <c r="F73" s="19">
        <f t="shared" si="3"/>
        <v>0</v>
      </c>
      <c r="H73" s="14"/>
      <c r="I73" s="14"/>
      <c r="J73" s="13"/>
      <c r="K73" s="13"/>
    </row>
    <row r="74" spans="1:11" ht="13.5" customHeight="1">
      <c r="A74" s="18" t="s">
        <v>100</v>
      </c>
      <c r="B74" s="16" t="s">
        <v>28</v>
      </c>
      <c r="C74" s="31" t="s">
        <v>45</v>
      </c>
      <c r="D74" s="4"/>
      <c r="E74" s="22">
        <v>700</v>
      </c>
      <c r="F74" s="19">
        <f t="shared" si="3"/>
        <v>0</v>
      </c>
      <c r="H74" s="14"/>
      <c r="I74" s="14"/>
      <c r="J74" s="13"/>
      <c r="K74" s="13"/>
    </row>
    <row r="75" spans="1:11" ht="13.5" customHeight="1">
      <c r="A75" s="18" t="s">
        <v>101</v>
      </c>
      <c r="B75" s="16" t="s">
        <v>29</v>
      </c>
      <c r="C75" s="31" t="s">
        <v>45</v>
      </c>
      <c r="D75" s="4"/>
      <c r="E75" s="22">
        <v>2300</v>
      </c>
      <c r="F75" s="19">
        <f t="shared" si="3"/>
        <v>0</v>
      </c>
      <c r="H75" s="14"/>
      <c r="I75" s="14"/>
      <c r="J75" s="13"/>
      <c r="K75" s="13"/>
    </row>
    <row r="76" spans="1:11" ht="13.5" customHeight="1">
      <c r="A76" s="18" t="s">
        <v>102</v>
      </c>
      <c r="B76" s="16" t="s">
        <v>30</v>
      </c>
      <c r="C76" s="31" t="s">
        <v>45</v>
      </c>
      <c r="D76" s="4"/>
      <c r="E76" s="22">
        <v>2150</v>
      </c>
      <c r="F76" s="19">
        <f t="shared" si="3"/>
        <v>0</v>
      </c>
      <c r="H76" s="14"/>
      <c r="I76" s="14"/>
      <c r="J76" s="13"/>
      <c r="K76" s="13"/>
    </row>
    <row r="77" spans="1:11" ht="13.5" customHeight="1">
      <c r="A77" s="18" t="s">
        <v>103</v>
      </c>
      <c r="B77" s="16" t="s">
        <v>31</v>
      </c>
      <c r="C77" s="31" t="s">
        <v>45</v>
      </c>
      <c r="D77" s="4"/>
      <c r="E77" s="22">
        <v>2100</v>
      </c>
      <c r="F77" s="19">
        <f t="shared" si="3"/>
        <v>0</v>
      </c>
      <c r="H77" s="14"/>
      <c r="I77" s="14"/>
      <c r="J77" s="13"/>
      <c r="K77" s="13"/>
    </row>
    <row r="78" spans="1:11" ht="13.5" customHeight="1">
      <c r="A78" s="18" t="s">
        <v>104</v>
      </c>
      <c r="B78" s="16" t="s">
        <v>32</v>
      </c>
      <c r="C78" s="31" t="s">
        <v>92</v>
      </c>
      <c r="D78" s="4"/>
      <c r="E78" s="22">
        <v>3.5</v>
      </c>
      <c r="F78" s="19">
        <f t="shared" si="3"/>
        <v>0</v>
      </c>
      <c r="H78" s="14"/>
      <c r="I78" s="14"/>
      <c r="J78" s="13"/>
      <c r="K78" s="13"/>
    </row>
    <row r="79" spans="1:11" ht="13.5" customHeight="1">
      <c r="A79" s="18" t="s">
        <v>105</v>
      </c>
      <c r="B79" s="16" t="s">
        <v>33</v>
      </c>
      <c r="C79" s="31" t="s">
        <v>92</v>
      </c>
      <c r="D79" s="4"/>
      <c r="E79" s="22">
        <v>61</v>
      </c>
      <c r="F79" s="19">
        <f t="shared" si="3"/>
        <v>0</v>
      </c>
      <c r="H79" s="14"/>
      <c r="I79" s="14"/>
      <c r="J79" s="13"/>
      <c r="K79" s="13"/>
    </row>
    <row r="80" spans="1:11" ht="13.5" customHeight="1">
      <c r="A80" s="18" t="s">
        <v>85</v>
      </c>
      <c r="B80" s="16" t="s">
        <v>34</v>
      </c>
      <c r="C80" s="31" t="s">
        <v>92</v>
      </c>
      <c r="D80" s="4"/>
      <c r="E80" s="22">
        <v>85</v>
      </c>
      <c r="F80" s="19">
        <f t="shared" si="3"/>
        <v>0</v>
      </c>
      <c r="H80" s="14"/>
      <c r="I80" s="14"/>
      <c r="J80" s="13"/>
      <c r="K80" s="13"/>
    </row>
    <row r="81" spans="1:11" ht="13.5" customHeight="1">
      <c r="A81" s="18" t="s">
        <v>171</v>
      </c>
      <c r="B81" s="16" t="s">
        <v>170</v>
      </c>
      <c r="C81" s="31" t="s">
        <v>45</v>
      </c>
      <c r="D81" s="3"/>
      <c r="E81" s="121">
        <v>38</v>
      </c>
      <c r="F81" s="20">
        <f t="shared" si="3"/>
        <v>0</v>
      </c>
      <c r="H81" s="14"/>
      <c r="I81" s="14"/>
      <c r="J81" s="13"/>
      <c r="K81" s="13"/>
    </row>
    <row r="82" spans="1:11" ht="13.5" customHeight="1">
      <c r="A82" s="18" t="s">
        <v>86</v>
      </c>
      <c r="B82" s="16" t="s">
        <v>35</v>
      </c>
      <c r="C82" s="31" t="s">
        <v>45</v>
      </c>
      <c r="D82" s="4"/>
      <c r="E82" s="22">
        <v>100</v>
      </c>
      <c r="F82" s="19">
        <f>D82*E82</f>
        <v>0</v>
      </c>
      <c r="H82" s="14"/>
      <c r="I82" s="14"/>
      <c r="J82" s="13"/>
      <c r="K82" s="13"/>
    </row>
    <row r="83" spans="1:11" ht="13.5" customHeight="1">
      <c r="A83" s="18" t="s">
        <v>192</v>
      </c>
      <c r="B83" s="16" t="s">
        <v>191</v>
      </c>
      <c r="C83" s="31" t="s">
        <v>45</v>
      </c>
      <c r="D83" s="4">
        <v>6</v>
      </c>
      <c r="E83" s="22">
        <v>270</v>
      </c>
      <c r="F83" s="19">
        <f aca="true" t="shared" si="4" ref="F83:F92">D83*E83</f>
        <v>1620</v>
      </c>
      <c r="H83" s="14"/>
      <c r="I83" s="14"/>
      <c r="J83" s="13"/>
      <c r="K83" s="13"/>
    </row>
    <row r="84" spans="1:11" ht="13.5" customHeight="1">
      <c r="A84" s="18" t="s">
        <v>194</v>
      </c>
      <c r="B84" s="16" t="s">
        <v>193</v>
      </c>
      <c r="C84" s="31" t="s">
        <v>45</v>
      </c>
      <c r="D84" s="4"/>
      <c r="E84" s="22">
        <v>495</v>
      </c>
      <c r="F84" s="19">
        <f t="shared" si="4"/>
        <v>0</v>
      </c>
      <c r="H84" s="14"/>
      <c r="I84" s="14"/>
      <c r="J84" s="13"/>
      <c r="K84" s="13"/>
    </row>
    <row r="85" spans="1:11" ht="13.5" customHeight="1">
      <c r="A85" s="18" t="s">
        <v>195</v>
      </c>
      <c r="B85" s="16" t="s">
        <v>196</v>
      </c>
      <c r="C85" s="31" t="s">
        <v>45</v>
      </c>
      <c r="D85" s="4"/>
      <c r="E85" s="22">
        <v>975</v>
      </c>
      <c r="F85" s="19">
        <f t="shared" si="4"/>
        <v>0</v>
      </c>
      <c r="H85" s="14"/>
      <c r="I85" s="14"/>
      <c r="J85" s="13"/>
      <c r="K85" s="13"/>
    </row>
    <row r="86" spans="1:11" ht="13.5" customHeight="1">
      <c r="A86" s="18" t="s">
        <v>197</v>
      </c>
      <c r="B86" s="16" t="s">
        <v>198</v>
      </c>
      <c r="C86" s="31" t="s">
        <v>45</v>
      </c>
      <c r="D86" s="4"/>
      <c r="E86" s="22">
        <v>280</v>
      </c>
      <c r="F86" s="19">
        <f t="shared" si="4"/>
        <v>0</v>
      </c>
      <c r="H86" s="14"/>
      <c r="I86" s="14"/>
      <c r="J86" s="13"/>
      <c r="K86" s="13"/>
    </row>
    <row r="87" spans="1:11" ht="13.5" customHeight="1">
      <c r="A87" s="18" t="s">
        <v>200</v>
      </c>
      <c r="B87" s="16" t="s">
        <v>199</v>
      </c>
      <c r="C87" s="31" t="s">
        <v>91</v>
      </c>
      <c r="D87" s="4">
        <v>90</v>
      </c>
      <c r="E87" s="22">
        <v>8.5</v>
      </c>
      <c r="F87" s="19">
        <f t="shared" si="4"/>
        <v>765</v>
      </c>
      <c r="H87" s="14"/>
      <c r="I87" s="14"/>
      <c r="J87" s="13"/>
      <c r="K87" s="13"/>
    </row>
    <row r="88" spans="1:11" ht="13.5" customHeight="1">
      <c r="A88" s="18" t="s">
        <v>201</v>
      </c>
      <c r="B88" s="16" t="s">
        <v>202</v>
      </c>
      <c r="C88" s="31" t="s">
        <v>45</v>
      </c>
      <c r="D88" s="4"/>
      <c r="E88" s="22">
        <v>287</v>
      </c>
      <c r="F88" s="19">
        <f t="shared" si="4"/>
        <v>0</v>
      </c>
      <c r="H88" s="14"/>
      <c r="I88" s="14"/>
      <c r="J88" s="13"/>
      <c r="K88" s="13"/>
    </row>
    <row r="89" spans="1:11" ht="13.5" customHeight="1">
      <c r="A89" s="18" t="s">
        <v>225</v>
      </c>
      <c r="B89" s="16" t="s">
        <v>87</v>
      </c>
      <c r="C89" s="31" t="s">
        <v>45</v>
      </c>
      <c r="D89" s="4"/>
      <c r="E89" s="22">
        <v>4.75</v>
      </c>
      <c r="F89" s="19">
        <f t="shared" si="4"/>
        <v>0</v>
      </c>
      <c r="H89" s="14"/>
      <c r="I89" s="14"/>
      <c r="J89" s="13"/>
      <c r="K89" s="13"/>
    </row>
    <row r="90" spans="1:11" ht="13.5" customHeight="1">
      <c r="A90" s="18" t="s">
        <v>226</v>
      </c>
      <c r="B90" s="16" t="s">
        <v>88</v>
      </c>
      <c r="C90" s="31" t="s">
        <v>45</v>
      </c>
      <c r="D90" s="4"/>
      <c r="E90" s="22">
        <v>6</v>
      </c>
      <c r="F90" s="19">
        <f t="shared" si="4"/>
        <v>0</v>
      </c>
      <c r="H90" s="14"/>
      <c r="I90" s="14"/>
      <c r="J90" s="13"/>
      <c r="K90" s="13"/>
    </row>
    <row r="91" spans="1:11" ht="13.5" customHeight="1">
      <c r="A91" s="18" t="s">
        <v>227</v>
      </c>
      <c r="B91" s="16" t="s">
        <v>228</v>
      </c>
      <c r="C91" s="31" t="s">
        <v>92</v>
      </c>
      <c r="D91" s="4"/>
      <c r="E91" s="22">
        <v>0.15</v>
      </c>
      <c r="F91" s="19">
        <f t="shared" si="4"/>
        <v>0</v>
      </c>
      <c r="H91" s="14"/>
      <c r="I91" s="14"/>
      <c r="J91" s="13"/>
      <c r="K91" s="13"/>
    </row>
    <row r="92" spans="1:11" ht="13.5" customHeight="1">
      <c r="A92" s="18" t="s">
        <v>229</v>
      </c>
      <c r="B92" s="16" t="s">
        <v>230</v>
      </c>
      <c r="C92" s="31" t="s">
        <v>92</v>
      </c>
      <c r="D92" s="4">
        <v>30000</v>
      </c>
      <c r="E92" s="22">
        <v>1</v>
      </c>
      <c r="F92" s="19">
        <f t="shared" si="4"/>
        <v>30000</v>
      </c>
      <c r="H92" s="14"/>
      <c r="I92" s="14"/>
      <c r="J92" s="13"/>
      <c r="K92" s="13"/>
    </row>
    <row r="93" spans="1:11" ht="13.5" customHeight="1">
      <c r="A93" s="18" t="s">
        <v>231</v>
      </c>
      <c r="B93" s="16" t="s">
        <v>232</v>
      </c>
      <c r="C93" s="31" t="s">
        <v>52</v>
      </c>
      <c r="D93" s="4"/>
      <c r="E93" s="22">
        <v>900</v>
      </c>
      <c r="F93" s="19">
        <f>D93*E93</f>
        <v>0</v>
      </c>
      <c r="H93" s="14"/>
      <c r="I93" s="14"/>
      <c r="J93" s="13"/>
      <c r="K93" s="13"/>
    </row>
    <row r="94" spans="1:11" ht="13.5" customHeight="1">
      <c r="A94" s="102" t="s">
        <v>1</v>
      </c>
      <c r="B94" s="103"/>
      <c r="C94" s="104"/>
      <c r="D94" s="109"/>
      <c r="E94" s="122"/>
      <c r="F94" s="107"/>
      <c r="H94" s="14"/>
      <c r="I94" s="14"/>
      <c r="J94" s="13"/>
      <c r="K94" s="13"/>
    </row>
    <row r="95" spans="1:11" ht="13.5" customHeight="1">
      <c r="A95" s="18"/>
      <c r="B95" s="16" t="s">
        <v>19</v>
      </c>
      <c r="C95" s="31" t="s">
        <v>47</v>
      </c>
      <c r="D95" s="4">
        <v>1</v>
      </c>
      <c r="E95" s="123">
        <v>5000</v>
      </c>
      <c r="F95" s="19">
        <f>D95*E95</f>
        <v>5000</v>
      </c>
      <c r="H95" s="14"/>
      <c r="I95" s="14"/>
      <c r="J95" s="13"/>
      <c r="K95" s="13"/>
    </row>
    <row r="96" spans="1:11" ht="13.5" customHeight="1">
      <c r="A96" s="18"/>
      <c r="B96" s="16" t="s">
        <v>143</v>
      </c>
      <c r="C96" s="31" t="s">
        <v>47</v>
      </c>
      <c r="D96" s="4"/>
      <c r="E96" s="123"/>
      <c r="F96" s="19">
        <f aca="true" t="shared" si="5" ref="F96:F102">D96*E96</f>
        <v>0</v>
      </c>
      <c r="H96" s="14"/>
      <c r="I96" s="14"/>
      <c r="J96" s="13"/>
      <c r="K96" s="13"/>
    </row>
    <row r="97" spans="1:11" ht="13.5" customHeight="1">
      <c r="A97" s="18" t="s">
        <v>233</v>
      </c>
      <c r="B97" s="16" t="s">
        <v>234</v>
      </c>
      <c r="C97" s="31" t="s">
        <v>45</v>
      </c>
      <c r="D97" s="4"/>
      <c r="E97" s="22">
        <v>2600</v>
      </c>
      <c r="F97" s="19">
        <f t="shared" si="5"/>
        <v>0</v>
      </c>
      <c r="H97" s="14"/>
      <c r="I97" s="14"/>
      <c r="J97" s="13"/>
      <c r="K97" s="13"/>
    </row>
    <row r="98" spans="1:11" ht="13.5" customHeight="1">
      <c r="A98" s="18" t="s">
        <v>235</v>
      </c>
      <c r="B98" s="16" t="s">
        <v>236</v>
      </c>
      <c r="C98" s="31" t="s">
        <v>45</v>
      </c>
      <c r="D98" s="4"/>
      <c r="E98" s="22">
        <v>178000</v>
      </c>
      <c r="F98" s="19">
        <f t="shared" si="5"/>
        <v>0</v>
      </c>
      <c r="H98" s="14"/>
      <c r="I98" s="14"/>
      <c r="J98" s="13"/>
      <c r="K98" s="13"/>
    </row>
    <row r="99" spans="1:11" ht="13.5" customHeight="1">
      <c r="A99" s="18" t="s">
        <v>237</v>
      </c>
      <c r="B99" s="16" t="s">
        <v>63</v>
      </c>
      <c r="C99" s="31" t="s">
        <v>47</v>
      </c>
      <c r="D99" s="4"/>
      <c r="E99" s="22">
        <v>30000</v>
      </c>
      <c r="F99" s="19">
        <f t="shared" si="5"/>
        <v>0</v>
      </c>
      <c r="H99" s="14"/>
      <c r="I99" s="14"/>
      <c r="J99" s="13"/>
      <c r="K99" s="13"/>
    </row>
    <row r="100" spans="1:11" ht="13.5" customHeight="1">
      <c r="A100" s="18"/>
      <c r="B100" s="16" t="s">
        <v>138</v>
      </c>
      <c r="C100" s="31" t="s">
        <v>45</v>
      </c>
      <c r="D100" s="4"/>
      <c r="E100" s="22"/>
      <c r="F100" s="19">
        <f t="shared" si="5"/>
        <v>0</v>
      </c>
      <c r="H100" s="14"/>
      <c r="I100" s="14"/>
      <c r="J100" s="13"/>
      <c r="K100" s="13"/>
    </row>
    <row r="101" spans="1:11" ht="13.5" customHeight="1">
      <c r="A101" s="18"/>
      <c r="B101" s="16" t="s">
        <v>139</v>
      </c>
      <c r="C101" s="31" t="s">
        <v>45</v>
      </c>
      <c r="D101" s="4"/>
      <c r="E101" s="22"/>
      <c r="F101" s="19">
        <f t="shared" si="5"/>
        <v>0</v>
      </c>
      <c r="H101" s="14"/>
      <c r="I101" s="14"/>
      <c r="J101" s="13"/>
      <c r="K101" s="13"/>
    </row>
    <row r="102" spans="1:11" ht="13.5" customHeight="1">
      <c r="A102" s="124"/>
      <c r="B102" s="16" t="s">
        <v>20</v>
      </c>
      <c r="C102" s="125"/>
      <c r="D102" s="126"/>
      <c r="E102" s="127"/>
      <c r="F102" s="19">
        <f t="shared" si="5"/>
        <v>0</v>
      </c>
      <c r="H102" s="14"/>
      <c r="I102" s="14"/>
      <c r="J102" s="13"/>
      <c r="K102" s="13"/>
    </row>
    <row r="103" spans="1:11" ht="13.5" customHeight="1">
      <c r="A103" s="102" t="s">
        <v>21</v>
      </c>
      <c r="B103" s="14"/>
      <c r="C103" s="128"/>
      <c r="D103" s="35"/>
      <c r="E103" s="129"/>
      <c r="F103" s="130"/>
      <c r="H103" s="14"/>
      <c r="I103" s="14"/>
      <c r="J103" s="13"/>
      <c r="K103" s="13"/>
    </row>
    <row r="104" spans="1:11" ht="13.5" customHeight="1">
      <c r="A104" s="18" t="s">
        <v>238</v>
      </c>
      <c r="B104" s="16" t="s">
        <v>64</v>
      </c>
      <c r="C104" s="31" t="s">
        <v>94</v>
      </c>
      <c r="D104" s="4">
        <v>3.7</v>
      </c>
      <c r="E104" s="22">
        <v>2400</v>
      </c>
      <c r="F104" s="19">
        <f aca="true" t="shared" si="6" ref="F104:F109">D104*E104</f>
        <v>8880</v>
      </c>
      <c r="G104" s="17"/>
      <c r="H104" s="14"/>
      <c r="I104" s="14"/>
      <c r="J104" s="13"/>
      <c r="K104" s="13"/>
    </row>
    <row r="105" spans="1:11" ht="13.5" customHeight="1">
      <c r="A105" s="18" t="s">
        <v>239</v>
      </c>
      <c r="B105" s="16" t="s">
        <v>240</v>
      </c>
      <c r="C105" s="31" t="s">
        <v>140</v>
      </c>
      <c r="D105" s="4"/>
      <c r="E105" s="22">
        <v>18</v>
      </c>
      <c r="F105" s="19">
        <f>D105*E105</f>
        <v>0</v>
      </c>
      <c r="H105" s="14"/>
      <c r="I105" s="14"/>
      <c r="J105" s="13"/>
      <c r="K105" s="13"/>
    </row>
    <row r="106" spans="1:11" ht="13.5" customHeight="1">
      <c r="A106" s="18" t="s">
        <v>106</v>
      </c>
      <c r="B106" s="16" t="s">
        <v>37</v>
      </c>
      <c r="C106" s="31" t="s">
        <v>45</v>
      </c>
      <c r="D106" s="4">
        <v>12</v>
      </c>
      <c r="E106" s="22">
        <v>150</v>
      </c>
      <c r="F106" s="19">
        <f t="shared" si="6"/>
        <v>1800</v>
      </c>
      <c r="H106" s="14"/>
      <c r="I106" s="14"/>
      <c r="J106" s="13"/>
      <c r="K106" s="13"/>
    </row>
    <row r="107" spans="1:11" ht="13.5" customHeight="1">
      <c r="A107" s="18" t="s">
        <v>107</v>
      </c>
      <c r="B107" s="16" t="s">
        <v>38</v>
      </c>
      <c r="C107" s="31" t="s">
        <v>45</v>
      </c>
      <c r="D107" s="4">
        <v>2</v>
      </c>
      <c r="E107" s="131">
        <v>350</v>
      </c>
      <c r="F107" s="19">
        <f t="shared" si="6"/>
        <v>700</v>
      </c>
      <c r="H107" s="14"/>
      <c r="I107" s="14"/>
      <c r="J107" s="13"/>
      <c r="K107" s="13"/>
    </row>
    <row r="108" spans="1:11" ht="13.5" customHeight="1">
      <c r="A108" s="18"/>
      <c r="B108" s="16" t="s">
        <v>42</v>
      </c>
      <c r="C108" s="31" t="s">
        <v>47</v>
      </c>
      <c r="D108" s="4"/>
      <c r="E108" s="22"/>
      <c r="F108" s="19">
        <f t="shared" si="6"/>
        <v>0</v>
      </c>
      <c r="H108" s="14"/>
      <c r="I108" s="14"/>
      <c r="J108" s="13"/>
      <c r="K108" s="13"/>
    </row>
    <row r="109" spans="1:11" ht="13.5" customHeight="1">
      <c r="A109" s="124"/>
      <c r="B109" s="16" t="s">
        <v>43</v>
      </c>
      <c r="C109" s="24" t="s">
        <v>47</v>
      </c>
      <c r="D109" s="126"/>
      <c r="E109" s="121"/>
      <c r="F109" s="19">
        <f t="shared" si="6"/>
        <v>0</v>
      </c>
      <c r="H109" s="14"/>
      <c r="I109" s="14"/>
      <c r="J109" s="13"/>
      <c r="K109" s="13"/>
    </row>
    <row r="110" spans="1:11" ht="13.5" customHeight="1">
      <c r="A110" s="132" t="s">
        <v>128</v>
      </c>
      <c r="B110" s="133"/>
      <c r="C110" s="134"/>
      <c r="D110" s="135"/>
      <c r="E110" s="136"/>
      <c r="F110" s="137"/>
      <c r="H110" s="13"/>
      <c r="I110" s="13"/>
      <c r="J110" s="13"/>
      <c r="K110" s="13"/>
    </row>
    <row r="111" spans="1:11" ht="13.5" customHeight="1">
      <c r="A111" s="18" t="s">
        <v>241</v>
      </c>
      <c r="B111" s="15" t="s">
        <v>242</v>
      </c>
      <c r="C111" s="30" t="s">
        <v>45</v>
      </c>
      <c r="D111" s="4"/>
      <c r="E111" s="5">
        <v>1600</v>
      </c>
      <c r="F111" s="19">
        <f aca="true" t="shared" si="7" ref="F111:F116">D111*E111</f>
        <v>0</v>
      </c>
      <c r="H111" s="13"/>
      <c r="I111" s="13"/>
      <c r="J111" s="13"/>
      <c r="K111" s="13"/>
    </row>
    <row r="112" spans="1:6" ht="13.5" customHeight="1">
      <c r="A112" s="18" t="s">
        <v>243</v>
      </c>
      <c r="B112" s="15" t="s">
        <v>244</v>
      </c>
      <c r="C112" s="30" t="s">
        <v>45</v>
      </c>
      <c r="D112" s="4"/>
      <c r="E112" s="5">
        <v>1700</v>
      </c>
      <c r="F112" s="19">
        <f t="shared" si="7"/>
        <v>0</v>
      </c>
    </row>
    <row r="113" spans="1:6" ht="13.5" customHeight="1">
      <c r="A113" s="18" t="s">
        <v>245</v>
      </c>
      <c r="B113" s="16" t="s">
        <v>136</v>
      </c>
      <c r="C113" s="30" t="s">
        <v>45</v>
      </c>
      <c r="D113" s="4"/>
      <c r="E113" s="5">
        <v>1300</v>
      </c>
      <c r="F113" s="19">
        <f t="shared" si="7"/>
        <v>0</v>
      </c>
    </row>
    <row r="114" spans="1:6" ht="13.5" customHeight="1">
      <c r="A114" s="18" t="s">
        <v>246</v>
      </c>
      <c r="B114" s="16" t="s">
        <v>137</v>
      </c>
      <c r="C114" s="30" t="s">
        <v>45</v>
      </c>
      <c r="D114" s="4"/>
      <c r="E114" s="5">
        <v>600</v>
      </c>
      <c r="F114" s="19">
        <f t="shared" si="7"/>
        <v>0</v>
      </c>
    </row>
    <row r="115" spans="1:6" ht="13.5" customHeight="1">
      <c r="A115" s="48" t="s">
        <v>203</v>
      </c>
      <c r="B115" s="113" t="s">
        <v>247</v>
      </c>
      <c r="C115" s="30" t="s">
        <v>140</v>
      </c>
      <c r="D115" s="4"/>
      <c r="E115" s="5">
        <v>72</v>
      </c>
      <c r="F115" s="19">
        <f t="shared" si="7"/>
        <v>0</v>
      </c>
    </row>
    <row r="116" spans="1:9" ht="13.5" customHeight="1">
      <c r="A116" s="21"/>
      <c r="B116" s="15"/>
      <c r="C116" s="49"/>
      <c r="D116" s="4"/>
      <c r="E116" s="5"/>
      <c r="F116" s="19">
        <f t="shared" si="7"/>
        <v>0</v>
      </c>
      <c r="G116" s="170"/>
      <c r="H116" s="171"/>
      <c r="I116" s="171"/>
    </row>
    <row r="117" spans="1:7" ht="13.5" customHeight="1" thickBot="1">
      <c r="A117" s="138" t="s">
        <v>127</v>
      </c>
      <c r="B117" s="139"/>
      <c r="C117" s="140"/>
      <c r="D117" s="141"/>
      <c r="E117" s="142"/>
      <c r="F117" s="143">
        <f>SUM(F10:F116)</f>
        <v>1472295.5520000001</v>
      </c>
      <c r="G117" s="38"/>
    </row>
    <row r="118" spans="1:7" ht="13.5" customHeight="1">
      <c r="A118" s="32"/>
      <c r="B118" s="32"/>
      <c r="C118" s="50"/>
      <c r="D118" s="35"/>
      <c r="E118" s="36"/>
      <c r="F118" s="40"/>
      <c r="G118" s="38"/>
    </row>
    <row r="119" spans="1:7" ht="13.5" customHeight="1" thickBot="1">
      <c r="A119" s="32"/>
      <c r="B119" s="32"/>
      <c r="C119" s="50"/>
      <c r="D119" s="35"/>
      <c r="E119" s="36"/>
      <c r="F119" s="40"/>
      <c r="G119" s="38"/>
    </row>
    <row r="120" spans="1:7" ht="13.5" customHeight="1">
      <c r="A120" s="190" t="s">
        <v>219</v>
      </c>
      <c r="B120" s="191"/>
      <c r="C120" s="191"/>
      <c r="D120" s="191"/>
      <c r="E120" s="191"/>
      <c r="F120" s="192"/>
      <c r="G120" s="38"/>
    </row>
    <row r="121" spans="1:7" ht="13.5" customHeight="1">
      <c r="A121" s="79" t="s">
        <v>177</v>
      </c>
      <c r="B121" s="37"/>
      <c r="C121" s="33"/>
      <c r="D121" s="34"/>
      <c r="E121" s="41"/>
      <c r="F121" s="51"/>
      <c r="G121" s="38"/>
    </row>
    <row r="122" spans="1:7" ht="13.5" customHeight="1">
      <c r="A122" s="80"/>
      <c r="B122" s="66" t="s">
        <v>182</v>
      </c>
      <c r="C122" s="67" t="s">
        <v>47</v>
      </c>
      <c r="D122" s="68">
        <v>1</v>
      </c>
      <c r="E122" s="69">
        <v>180000</v>
      </c>
      <c r="F122" s="73">
        <f>E122*D122</f>
        <v>180000</v>
      </c>
      <c r="G122" s="38"/>
    </row>
    <row r="123" spans="1:7" ht="13.5" customHeight="1">
      <c r="A123" s="80"/>
      <c r="B123" s="66" t="s">
        <v>183</v>
      </c>
      <c r="C123" s="67" t="s">
        <v>176</v>
      </c>
      <c r="D123" s="68">
        <v>12</v>
      </c>
      <c r="E123" s="69">
        <v>10000</v>
      </c>
      <c r="F123" s="73">
        <f>E123*D123</f>
        <v>120000</v>
      </c>
      <c r="G123" s="38"/>
    </row>
    <row r="124" spans="1:7" s="55" customFormat="1" ht="13.5" customHeight="1">
      <c r="A124" s="81"/>
      <c r="B124" s="74" t="s">
        <v>180</v>
      </c>
      <c r="C124" s="75"/>
      <c r="D124" s="76"/>
      <c r="E124" s="77"/>
      <c r="F124" s="78">
        <f>SUM(F122:F123)</f>
        <v>300000</v>
      </c>
      <c r="G124" s="54"/>
    </row>
    <row r="125" spans="1:7" ht="13.5" customHeight="1">
      <c r="A125" s="79" t="s">
        <v>178</v>
      </c>
      <c r="B125" s="37"/>
      <c r="C125" s="33"/>
      <c r="D125" s="34"/>
      <c r="E125" s="45"/>
      <c r="F125" s="53"/>
      <c r="G125" s="38"/>
    </row>
    <row r="126" spans="1:7" ht="13.5" customHeight="1">
      <c r="A126" s="144"/>
      <c r="B126" s="145" t="s">
        <v>207</v>
      </c>
      <c r="C126" s="67"/>
      <c r="D126" s="68"/>
      <c r="E126" s="69"/>
      <c r="F126" s="73"/>
      <c r="G126" s="38"/>
    </row>
    <row r="127" spans="1:7" ht="13.5" customHeight="1">
      <c r="A127" s="144"/>
      <c r="B127" s="146"/>
      <c r="C127" s="67"/>
      <c r="D127" s="68"/>
      <c r="E127" s="69"/>
      <c r="F127" s="73"/>
      <c r="G127" s="38"/>
    </row>
    <row r="128" spans="1:9" s="55" customFormat="1" ht="13.5" customHeight="1">
      <c r="A128" s="81"/>
      <c r="B128" s="74" t="s">
        <v>181</v>
      </c>
      <c r="C128" s="75"/>
      <c r="D128" s="76"/>
      <c r="E128" s="77"/>
      <c r="F128" s="78">
        <f>SUM(F126:F127)</f>
        <v>0</v>
      </c>
      <c r="G128" s="56"/>
      <c r="H128" s="57"/>
      <c r="I128" s="58"/>
    </row>
    <row r="129" spans="1:9" ht="13.5" customHeight="1">
      <c r="A129" s="79" t="s">
        <v>179</v>
      </c>
      <c r="B129" s="37"/>
      <c r="C129" s="33"/>
      <c r="D129" s="34"/>
      <c r="E129" s="45"/>
      <c r="F129" s="53"/>
      <c r="G129" s="7"/>
      <c r="H129" s="8"/>
      <c r="I129" s="9"/>
    </row>
    <row r="130" spans="1:9" ht="13.5" customHeight="1">
      <c r="A130" s="80"/>
      <c r="B130" s="67" t="s">
        <v>172</v>
      </c>
      <c r="C130" s="67" t="s">
        <v>47</v>
      </c>
      <c r="D130" s="68">
        <v>1</v>
      </c>
      <c r="E130" s="69">
        <v>20000</v>
      </c>
      <c r="F130" s="73">
        <f>E130</f>
        <v>20000</v>
      </c>
      <c r="G130" s="7"/>
      <c r="H130" s="10"/>
      <c r="I130" s="11"/>
    </row>
    <row r="131" spans="1:9" ht="13.5" customHeight="1">
      <c r="A131" s="80"/>
      <c r="B131" s="67" t="s">
        <v>211</v>
      </c>
      <c r="C131" s="67" t="s">
        <v>47</v>
      </c>
      <c r="D131" s="68">
        <v>1</v>
      </c>
      <c r="E131" s="69"/>
      <c r="F131" s="73">
        <f>E131</f>
        <v>0</v>
      </c>
      <c r="G131" s="7"/>
      <c r="H131" s="10"/>
      <c r="I131" s="11"/>
    </row>
    <row r="132" spans="1:9" ht="13.5" customHeight="1">
      <c r="A132" s="80"/>
      <c r="B132" s="67" t="s">
        <v>173</v>
      </c>
      <c r="C132" s="67" t="s">
        <v>47</v>
      </c>
      <c r="D132" s="68">
        <v>1</v>
      </c>
      <c r="E132" s="69"/>
      <c r="F132" s="73">
        <f>E132</f>
        <v>0</v>
      </c>
      <c r="G132" s="7"/>
      <c r="H132" s="12"/>
      <c r="I132" s="11"/>
    </row>
    <row r="133" spans="1:9" ht="13.5" customHeight="1">
      <c r="A133" s="80"/>
      <c r="B133" s="67" t="s">
        <v>174</v>
      </c>
      <c r="C133" s="67" t="s">
        <v>47</v>
      </c>
      <c r="D133" s="68">
        <v>1</v>
      </c>
      <c r="E133" s="69"/>
      <c r="F133" s="73">
        <f>E133</f>
        <v>0</v>
      </c>
      <c r="G133" s="7"/>
      <c r="H133" s="13"/>
      <c r="I133" s="13"/>
    </row>
    <row r="134" spans="1:9" ht="13.5" customHeight="1">
      <c r="A134" s="80"/>
      <c r="B134" s="67" t="s">
        <v>212</v>
      </c>
      <c r="C134" s="67" t="s">
        <v>47</v>
      </c>
      <c r="D134" s="72">
        <v>0.2</v>
      </c>
      <c r="E134" s="69" t="s">
        <v>210</v>
      </c>
      <c r="F134" s="73">
        <f>D134*$F$117</f>
        <v>294459.11040000006</v>
      </c>
      <c r="G134" s="6"/>
      <c r="H134" s="13"/>
      <c r="I134" s="13"/>
    </row>
    <row r="135" spans="1:9" s="55" customFormat="1" ht="12.75" customHeight="1">
      <c r="A135" s="81"/>
      <c r="B135" s="74" t="s">
        <v>184</v>
      </c>
      <c r="C135" s="75"/>
      <c r="D135" s="76"/>
      <c r="E135" s="77"/>
      <c r="F135" s="78">
        <f>SUM(F130:F134)</f>
        <v>314459.11040000006</v>
      </c>
      <c r="G135" s="56"/>
      <c r="H135" s="59"/>
      <c r="I135" s="59"/>
    </row>
    <row r="136" spans="1:9" ht="12.75" customHeight="1">
      <c r="A136" s="82" t="s">
        <v>185</v>
      </c>
      <c r="B136" s="37"/>
      <c r="C136" s="33"/>
      <c r="D136" s="34"/>
      <c r="E136" s="45"/>
      <c r="F136" s="53"/>
      <c r="G136" s="7"/>
      <c r="H136" s="13"/>
      <c r="I136" s="13"/>
    </row>
    <row r="137" spans="1:9" ht="12.75" customHeight="1">
      <c r="A137" s="52"/>
      <c r="B137" s="66" t="s">
        <v>188</v>
      </c>
      <c r="C137" s="67"/>
      <c r="D137" s="68"/>
      <c r="E137" s="69"/>
      <c r="F137" s="70">
        <f>F117</f>
        <v>1472295.5520000001</v>
      </c>
      <c r="G137" s="6"/>
      <c r="H137" s="13"/>
      <c r="I137" s="13"/>
    </row>
    <row r="138" spans="1:9" ht="12.75" customHeight="1">
      <c r="A138" s="52"/>
      <c r="B138" s="67" t="s">
        <v>175</v>
      </c>
      <c r="C138" s="67" t="s">
        <v>47</v>
      </c>
      <c r="D138" s="68">
        <v>1</v>
      </c>
      <c r="E138" s="69">
        <v>20000</v>
      </c>
      <c r="F138" s="71">
        <f>E138</f>
        <v>20000</v>
      </c>
      <c r="G138" s="6"/>
      <c r="H138" s="13"/>
      <c r="I138" s="13"/>
    </row>
    <row r="139" spans="1:9" ht="12.75" customHeight="1">
      <c r="A139" s="52"/>
      <c r="B139" s="67" t="s">
        <v>214</v>
      </c>
      <c r="C139" s="67" t="s">
        <v>47</v>
      </c>
      <c r="D139" s="72">
        <v>0.17</v>
      </c>
      <c r="E139" s="69" t="s">
        <v>210</v>
      </c>
      <c r="F139" s="71">
        <f>D139*$F$117</f>
        <v>250290.24384000004</v>
      </c>
      <c r="G139" s="6"/>
      <c r="H139" s="13"/>
      <c r="I139" s="13"/>
    </row>
    <row r="140" spans="1:9" ht="12.75" customHeight="1">
      <c r="A140" s="52"/>
      <c r="B140" s="67" t="s">
        <v>186</v>
      </c>
      <c r="C140" s="67" t="s">
        <v>47</v>
      </c>
      <c r="D140" s="72">
        <v>0.3</v>
      </c>
      <c r="E140" s="69" t="s">
        <v>210</v>
      </c>
      <c r="F140" s="71">
        <f>D140*$F$117</f>
        <v>441688.6656</v>
      </c>
      <c r="G140" s="13"/>
      <c r="H140" s="13"/>
      <c r="I140" s="9"/>
    </row>
    <row r="141" spans="1:9" s="55" customFormat="1" ht="12.75" customHeight="1" thickBot="1">
      <c r="A141" s="60"/>
      <c r="B141" s="64" t="s">
        <v>127</v>
      </c>
      <c r="C141" s="61"/>
      <c r="D141" s="62"/>
      <c r="E141" s="63"/>
      <c r="F141" s="65">
        <f>SUM(F137:F140)</f>
        <v>2184274.46144</v>
      </c>
      <c r="G141" s="59"/>
      <c r="H141" s="59"/>
      <c r="I141" s="58"/>
    </row>
    <row r="142" spans="1:9" s="151" customFormat="1" ht="12.75" customHeight="1" thickBot="1">
      <c r="A142" s="147" t="s">
        <v>187</v>
      </c>
      <c r="B142" s="148"/>
      <c r="C142" s="148"/>
      <c r="D142" s="148"/>
      <c r="E142" s="149"/>
      <c r="F142" s="150">
        <f>F124+F128+F135+F141</f>
        <v>2798733.5718400003</v>
      </c>
      <c r="G142" s="42"/>
      <c r="H142" s="43"/>
      <c r="I142" s="44"/>
    </row>
    <row r="143" ht="12.75" customHeight="1">
      <c r="G143" s="155"/>
    </row>
    <row r="144" spans="1:6" ht="12.75" customHeight="1">
      <c r="A144" s="156" t="s">
        <v>208</v>
      </c>
      <c r="B144" s="188" t="s">
        <v>209</v>
      </c>
      <c r="C144" s="188"/>
      <c r="D144" s="188"/>
      <c r="E144" s="188"/>
      <c r="F144" s="188"/>
    </row>
    <row r="145" spans="1:6" ht="15">
      <c r="A145" s="157"/>
      <c r="B145" s="188"/>
      <c r="C145" s="188"/>
      <c r="D145" s="188"/>
      <c r="E145" s="188"/>
      <c r="F145" s="188"/>
    </row>
    <row r="146" spans="1:6" ht="12.75" customHeight="1">
      <c r="A146" s="157"/>
      <c r="B146" s="188"/>
      <c r="C146" s="188"/>
      <c r="D146" s="188"/>
      <c r="E146" s="188"/>
      <c r="F146" s="188"/>
    </row>
    <row r="147" spans="1:6" ht="15">
      <c r="A147" s="156" t="s">
        <v>213</v>
      </c>
      <c r="B147" s="188" t="s">
        <v>216</v>
      </c>
      <c r="C147" s="189"/>
      <c r="D147" s="189"/>
      <c r="E147" s="189"/>
      <c r="F147" s="189"/>
    </row>
    <row r="148" spans="1:6" ht="12.75" customHeight="1">
      <c r="A148" s="156"/>
      <c r="B148" s="189"/>
      <c r="C148" s="189"/>
      <c r="D148" s="189"/>
      <c r="E148" s="189"/>
      <c r="F148" s="189"/>
    </row>
    <row r="149" spans="1:6" ht="15">
      <c r="A149" s="156" t="s">
        <v>215</v>
      </c>
      <c r="B149" s="188" t="s">
        <v>217</v>
      </c>
      <c r="C149" s="189"/>
      <c r="D149" s="189"/>
      <c r="E149" s="189"/>
      <c r="F149" s="189"/>
    </row>
    <row r="150" spans="2:6" ht="12.75" customHeight="1">
      <c r="B150" s="189"/>
      <c r="C150" s="189"/>
      <c r="D150" s="189"/>
      <c r="E150" s="189"/>
      <c r="F150" s="189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</sheetData>
  <sheetProtection/>
  <mergeCells count="15">
    <mergeCell ref="B144:F146"/>
    <mergeCell ref="B147:F148"/>
    <mergeCell ref="B149:F150"/>
    <mergeCell ref="A120:F120"/>
    <mergeCell ref="A5:A6"/>
    <mergeCell ref="B5:B6"/>
    <mergeCell ref="E6:F6"/>
    <mergeCell ref="E5:F5"/>
    <mergeCell ref="G116:I116"/>
    <mergeCell ref="A1:F1"/>
    <mergeCell ref="A2:F2"/>
    <mergeCell ref="B3:D4"/>
    <mergeCell ref="A3:A4"/>
    <mergeCell ref="E3:E4"/>
    <mergeCell ref="F3:F4"/>
  </mergeCells>
  <printOptions/>
  <pageMargins left="0.5" right="0.5" top="0.5" bottom="0.5" header="0.5" footer="0.25"/>
  <pageSetup fitToHeight="3" fitToWidth="1" horizontalDpi="600" verticalDpi="600" orientation="portrait" scale="82" r:id="rId1"/>
  <headerFooter alignWithMargins="0">
    <oddFooter>&amp;C&amp;P of &amp;N</oddFooter>
  </headerFooter>
  <rowBreaks count="2" manualBreakCount="2">
    <brk id="68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6.140625" style="0" customWidth="1"/>
    <col min="2" max="2" width="7.421875" style="0" customWidth="1"/>
    <col min="3" max="3" width="12.140625" style="0" customWidth="1"/>
    <col min="4" max="4" width="13.140625" style="0" customWidth="1"/>
    <col min="5" max="5" width="13.57421875" style="0" customWidth="1"/>
    <col min="6" max="6" width="12.140625" style="0" customWidth="1"/>
    <col min="7" max="7" width="11.421875" style="0" customWidth="1"/>
  </cols>
  <sheetData>
    <row r="1" spans="1:7" s="160" customFormat="1" ht="16.5" thickBot="1">
      <c r="A1" s="202" t="s">
        <v>270</v>
      </c>
      <c r="B1" s="202"/>
      <c r="C1" s="202"/>
      <c r="D1" s="202"/>
      <c r="E1" s="202"/>
      <c r="F1" s="202"/>
      <c r="G1" s="202"/>
    </row>
    <row r="2" spans="1:7" s="160" customFormat="1" ht="15" thickBot="1">
      <c r="A2" s="168"/>
      <c r="B2" s="161" t="s">
        <v>265</v>
      </c>
      <c r="C2" s="200" t="s">
        <v>266</v>
      </c>
      <c r="D2" s="201"/>
      <c r="E2" s="161" t="s">
        <v>269</v>
      </c>
      <c r="F2" s="161" t="s">
        <v>263</v>
      </c>
      <c r="G2" s="161" t="s">
        <v>264</v>
      </c>
    </row>
    <row r="3" spans="1:7" s="160" customFormat="1" ht="15" thickBot="1">
      <c r="A3" s="162"/>
      <c r="B3" s="162"/>
      <c r="C3" s="163" t="s">
        <v>267</v>
      </c>
      <c r="D3" s="163" t="s">
        <v>268</v>
      </c>
      <c r="E3" s="162"/>
      <c r="F3" s="162"/>
      <c r="G3" s="162"/>
    </row>
    <row r="4" spans="1:7" s="160" customFormat="1" ht="14.25">
      <c r="A4" s="168" t="s">
        <v>259</v>
      </c>
      <c r="B4" s="166"/>
      <c r="C4" s="164"/>
      <c r="D4" s="164"/>
      <c r="E4" s="164"/>
      <c r="F4" s="164"/>
      <c r="G4" s="164"/>
    </row>
    <row r="5" spans="1:7" s="160" customFormat="1" ht="14.25">
      <c r="A5" s="169" t="s">
        <v>260</v>
      </c>
      <c r="B5" s="167">
        <v>2019</v>
      </c>
      <c r="C5" s="165">
        <f>(G5-E5)*0.5</f>
        <v>141082.07988096002</v>
      </c>
      <c r="D5" s="165">
        <f>(G5-E5)*0.5</f>
        <v>141082.07988096002</v>
      </c>
      <c r="E5" s="165">
        <f>G5*0.1027</f>
        <v>32294.950638080005</v>
      </c>
      <c r="F5" s="165"/>
      <c r="G5" s="165">
        <f>'English Scoping Sheet'!F135</f>
        <v>314459.11040000006</v>
      </c>
    </row>
    <row r="6" spans="1:7" s="160" customFormat="1" ht="14.25">
      <c r="A6" s="169" t="s">
        <v>261</v>
      </c>
      <c r="B6" s="167">
        <v>2020</v>
      </c>
      <c r="C6" s="165">
        <f>(G6-E6)*0.5</f>
        <v>134595</v>
      </c>
      <c r="D6" s="165">
        <f>(G6-E6)*0.5</f>
        <v>134595</v>
      </c>
      <c r="E6" s="165">
        <f>G6*0.1027</f>
        <v>30810</v>
      </c>
      <c r="F6" s="165"/>
      <c r="G6" s="165">
        <f>'English Scoping Sheet'!F124</f>
        <v>300000</v>
      </c>
    </row>
    <row r="7" spans="1:7" s="160" customFormat="1" ht="14.25">
      <c r="A7" s="169" t="s">
        <v>262</v>
      </c>
      <c r="B7" s="167">
        <v>2021</v>
      </c>
      <c r="C7" s="165">
        <f>(G7-E7)*0.5</f>
        <v>979974.7371250561</v>
      </c>
      <c r="D7" s="165">
        <f>(G7-E7)*0.5</f>
        <v>979974.7371250561</v>
      </c>
      <c r="E7" s="165">
        <f>G7*0.1027</f>
        <v>224324.98718988802</v>
      </c>
      <c r="F7" s="165"/>
      <c r="G7" s="165">
        <f>'English Scoping Sheet'!F141</f>
        <v>2184274.46144</v>
      </c>
    </row>
    <row r="8" spans="1:7" s="160" customFormat="1" ht="14.25">
      <c r="A8" s="169" t="s">
        <v>263</v>
      </c>
      <c r="B8" s="167"/>
      <c r="C8" s="165"/>
      <c r="D8" s="165"/>
      <c r="E8" s="165"/>
      <c r="F8" s="165"/>
      <c r="G8" s="165"/>
    </row>
    <row r="9" spans="1:7" s="160" customFormat="1" ht="15" thickBot="1">
      <c r="A9" s="162" t="s">
        <v>264</v>
      </c>
      <c r="B9" s="167"/>
      <c r="C9" s="165">
        <f>SUM(C4:C8)</f>
        <v>1255651.8170060162</v>
      </c>
      <c r="D9" s="165">
        <f>SUM(D4:D8)</f>
        <v>1255651.8170060162</v>
      </c>
      <c r="E9" s="165">
        <f>SUM(E4:E8)</f>
        <v>287429.93782796804</v>
      </c>
      <c r="F9" s="165"/>
      <c r="G9" s="165">
        <f>SUM(G4:G8)</f>
        <v>2798733.5718400003</v>
      </c>
    </row>
    <row r="10" s="160" customFormat="1" ht="14.25"/>
    <row r="11" s="160" customFormat="1" ht="14.25"/>
  </sheetData>
  <sheetProtection/>
  <mergeCells count="2">
    <mergeCell ref="C2:D2"/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Derryl James</dc:creator>
  <cp:keywords/>
  <dc:description/>
  <cp:lastModifiedBy>nhart-brinkley</cp:lastModifiedBy>
  <cp:lastPrinted>2016-11-28T17:26:36Z</cp:lastPrinted>
  <dcterms:created xsi:type="dcterms:W3CDTF">2003-10-08T22:46:54Z</dcterms:created>
  <dcterms:modified xsi:type="dcterms:W3CDTF">2016-12-07T20:08:56Z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